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richData/rdRichValueTypes.xml" ContentType="application/vnd.ms-excel.rdrichvaluetypes+xml"/>
  <Override PartName="/xl/richData/rdrichvaluestructure.xml" ContentType="application/vnd.ms-excel.rdrichvaluestructure+xml"/>
  <Override PartName="/xl/richData/rdrichvalue.xml" ContentType="application/vnd.ms-excel.rdrichvalu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2"/>
  <workbookPr codeName="ThisWorkbook" defaultThemeVersion="124226"/>
  <bookViews>
    <workbookView xWindow="-105" yWindow="-105" windowWidth="23250" windowHeight="12450" activeTab="7"/>
  </bookViews>
  <sheets>
    <sheet name="Pagina1" sheetId="8" r:id="rId1"/>
    <sheet name="Statistica" sheetId="7" r:id="rId2"/>
    <sheet name="AN I" sheetId="2" r:id="rId3"/>
    <sheet name="AN II" sheetId="24" r:id="rId4"/>
    <sheet name="AN III" sheetId="25" r:id="rId5"/>
    <sheet name="AN IV" sheetId="26" r:id="rId6"/>
    <sheet name="Licenta" sheetId="15" r:id="rId7"/>
    <sheet name="Competențe" sheetId="17" r:id="rId8"/>
    <sheet name="Nomenclatoare" sheetId="16" r:id="rId9"/>
  </sheets>
  <definedNames>
    <definedName name="ciclul_de_studii">Nomenclatoare!#REF!</definedName>
    <definedName name="Coordonator">Nomenclatoare!#REF!</definedName>
    <definedName name="Decan">_xlfn.ANCHORARRAY(Nomenclatoare!$C$2)</definedName>
    <definedName name="Departament">Nomenclatoare!#REF!</definedName>
    <definedName name="dimsi" localSheetId="3">'AN II'!$B$4</definedName>
    <definedName name="dimsi" localSheetId="4">'AN III'!$B$4</definedName>
    <definedName name="dimsi" localSheetId="5">'AN IV'!$B$4</definedName>
    <definedName name="dimsi">'AN I'!$B$4</definedName>
    <definedName name="Director">Nomenclatoare!#REF!</definedName>
    <definedName name="domeniu" localSheetId="3">'AN II'!$B$5</definedName>
    <definedName name="domeniu" localSheetId="4">'AN III'!$B$5</definedName>
    <definedName name="domeniu" localSheetId="5">'AN IV'!$B$5</definedName>
    <definedName name="domeniu">'AN I'!$B$5</definedName>
    <definedName name="Domeniul">Nomenclatoare!#REF!</definedName>
    <definedName name="Facultatea">Nomenclatoare!#REF!</definedName>
    <definedName name="FACULTATEA_DE_INGINERIE">Nomenclatoare!#REF!</definedName>
    <definedName name="Forma">Nomenclatoare!#REF!</definedName>
    <definedName name="numerector">#REF!</definedName>
    <definedName name="_xlnm.Print_Area" localSheetId="2">'AN I'!$B$2:$T$75</definedName>
    <definedName name="_xlnm.Print_Area" localSheetId="3">'AN II'!$B$2:$T$75</definedName>
    <definedName name="_xlnm.Print_Area" localSheetId="4">'AN III'!$B$2:$T$75</definedName>
    <definedName name="_xlnm.Print_Area" localSheetId="5">'AN IV'!$B$2:$T$75</definedName>
    <definedName name="_xlnm.Print_Area" localSheetId="7">Competențe!$A$1:$O$32</definedName>
    <definedName name="_xlnm.Print_Area" localSheetId="6">Licenta!$B$2:$Q$28</definedName>
    <definedName name="_xlnm.Print_Area" localSheetId="0">Pagina1!$A$1:$J$50</definedName>
    <definedName name="_xlnm.Print_Area" localSheetId="1">Statistica!$A$1:$M$62</definedName>
    <definedName name="Programul_de_studii">Nomenclatoare!#REF!</definedName>
    <definedName name="ProgStudii" localSheetId="3">'AN II'!$B$6</definedName>
    <definedName name="ProgStudii" localSheetId="4">'AN III'!$B$6</definedName>
    <definedName name="ProgStudii" localSheetId="5">'AN IV'!$B$6</definedName>
    <definedName name="ProgStudii">'AN I'!$B$6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29" i="2" l="1"/>
  <c r="I29" i="26"/>
  <c r="I47" i="26"/>
  <c r="I45" i="26"/>
  <c r="I47" i="25"/>
  <c r="I45" i="25"/>
  <c r="I29" i="25"/>
  <c r="I47" i="24"/>
  <c r="I45" i="24"/>
  <c r="I29" i="24"/>
  <c r="I47" i="2"/>
  <c r="I45" i="2"/>
  <c r="S52" i="7" l="1"/>
  <c r="R34" i="24"/>
  <c r="S25" i="7"/>
  <c r="S24" i="7"/>
  <c r="S23" i="7"/>
  <c r="X41" i="7"/>
  <c r="P18" i="15"/>
  <c r="O19" i="15" s="1"/>
  <c r="Y25" i="7" l="1"/>
  <c r="Y24" i="7"/>
  <c r="Y23" i="7"/>
  <c r="X25" i="7"/>
  <c r="X24" i="7"/>
  <c r="X23" i="7"/>
  <c r="W25" i="7"/>
  <c r="W24" i="7"/>
  <c r="W23" i="7"/>
  <c r="Y22" i="7"/>
  <c r="X22" i="7"/>
  <c r="W22" i="7"/>
  <c r="R24" i="7"/>
  <c r="R23" i="7"/>
  <c r="Q25" i="7"/>
  <c r="R22" i="7"/>
  <c r="Q22" i="7"/>
  <c r="L7" i="17"/>
  <c r="E34" i="26" l="1"/>
  <c r="E35" i="26"/>
  <c r="E36" i="26"/>
  <c r="E37" i="26"/>
  <c r="E38" i="26"/>
  <c r="E39" i="26"/>
  <c r="E40" i="26"/>
  <c r="E41" i="26"/>
  <c r="E42" i="26"/>
  <c r="E43" i="26"/>
  <c r="E44" i="26"/>
  <c r="E16" i="26"/>
  <c r="E17" i="26"/>
  <c r="E18" i="26"/>
  <c r="E19" i="26"/>
  <c r="E20" i="26"/>
  <c r="E21" i="26"/>
  <c r="E22" i="26"/>
  <c r="E23" i="26"/>
  <c r="E24" i="26"/>
  <c r="E25" i="26"/>
  <c r="E26" i="26"/>
  <c r="E27" i="26"/>
  <c r="E28" i="26"/>
  <c r="E17" i="25"/>
  <c r="E18" i="25"/>
  <c r="E19" i="25"/>
  <c r="E20" i="25"/>
  <c r="E21" i="25"/>
  <c r="E22" i="25"/>
  <c r="E23" i="25"/>
  <c r="E24" i="25"/>
  <c r="E25" i="25"/>
  <c r="E26" i="25"/>
  <c r="E27" i="25"/>
  <c r="E28" i="25"/>
  <c r="E33" i="25"/>
  <c r="E34" i="25"/>
  <c r="E35" i="25"/>
  <c r="E36" i="25"/>
  <c r="E37" i="25"/>
  <c r="E38" i="25"/>
  <c r="E39" i="25"/>
  <c r="E40" i="25"/>
  <c r="E41" i="25"/>
  <c r="E42" i="25"/>
  <c r="E43" i="25"/>
  <c r="E44" i="25"/>
  <c r="E34" i="24"/>
  <c r="E35" i="24"/>
  <c r="E36" i="24"/>
  <c r="E37" i="24"/>
  <c r="E38" i="24"/>
  <c r="E39" i="24"/>
  <c r="E40" i="24"/>
  <c r="E41" i="24"/>
  <c r="E42" i="24"/>
  <c r="E43" i="24"/>
  <c r="E44" i="24"/>
  <c r="E17" i="24"/>
  <c r="E18" i="24"/>
  <c r="E19" i="24"/>
  <c r="E20" i="24"/>
  <c r="E21" i="24"/>
  <c r="E22" i="24"/>
  <c r="E23" i="24"/>
  <c r="E24" i="24"/>
  <c r="E25" i="24"/>
  <c r="E26" i="24"/>
  <c r="E27" i="24"/>
  <c r="E28" i="24"/>
  <c r="E34" i="2"/>
  <c r="E35" i="2"/>
  <c r="E36" i="2"/>
  <c r="E37" i="2"/>
  <c r="E38" i="2"/>
  <c r="E39" i="2"/>
  <c r="E40" i="2"/>
  <c r="E41" i="2"/>
  <c r="E42" i="2"/>
  <c r="E43" i="2"/>
  <c r="E44" i="2"/>
  <c r="M7" i="15"/>
  <c r="B6" i="15"/>
  <c r="B5" i="15"/>
  <c r="B4" i="15"/>
  <c r="E16" i="15"/>
  <c r="E15" i="15"/>
  <c r="M27" i="15"/>
  <c r="B27" i="15"/>
  <c r="M25" i="15"/>
  <c r="E25" i="15"/>
  <c r="C25" i="15"/>
  <c r="M31" i="17"/>
  <c r="A31" i="17"/>
  <c r="M29" i="17"/>
  <c r="D29" i="17"/>
  <c r="B29" i="17"/>
  <c r="C72" i="2"/>
  <c r="B74" i="2"/>
  <c r="J74" i="2"/>
  <c r="K72" i="2"/>
  <c r="H61" i="7"/>
  <c r="K59" i="7"/>
  <c r="A61" i="7"/>
  <c r="B59" i="7"/>
  <c r="S49" i="7"/>
  <c r="S48" i="7"/>
  <c r="Z35" i="7"/>
  <c r="Z34" i="7"/>
  <c r="Z33" i="7"/>
  <c r="X35" i="7"/>
  <c r="W34" i="7"/>
  <c r="T35" i="7"/>
  <c r="R33" i="7"/>
  <c r="Z32" i="7"/>
  <c r="W32" i="7"/>
  <c r="J74" i="26"/>
  <c r="B74" i="26"/>
  <c r="K72" i="26"/>
  <c r="E72" i="26"/>
  <c r="C72" i="26"/>
  <c r="E66" i="26"/>
  <c r="E65" i="26"/>
  <c r="B65" i="26" a="1"/>
  <c r="B65" i="26" s="1"/>
  <c r="E64" i="26"/>
  <c r="E63" i="26"/>
  <c r="B63" i="26" a="1"/>
  <c r="B63" i="26" s="1"/>
  <c r="E62" i="26"/>
  <c r="E61" i="26"/>
  <c r="B61" i="26" a="1"/>
  <c r="B61" i="26" s="1"/>
  <c r="E60" i="26"/>
  <c r="E59" i="26"/>
  <c r="B59" i="26" a="1"/>
  <c r="B59" i="26" s="1"/>
  <c r="E58" i="26"/>
  <c r="E57" i="26"/>
  <c r="B57" i="26" a="1"/>
  <c r="B57" i="26" s="1"/>
  <c r="E56" i="26"/>
  <c r="E55" i="26"/>
  <c r="B55" i="26" a="1"/>
  <c r="B55" i="26" s="1"/>
  <c r="E54" i="26"/>
  <c r="E53" i="26"/>
  <c r="B53" i="26" a="1"/>
  <c r="B53" i="26" s="1"/>
  <c r="O45" i="26"/>
  <c r="N45" i="26"/>
  <c r="M45" i="26"/>
  <c r="L45" i="26"/>
  <c r="K45" i="26"/>
  <c r="J45" i="26"/>
  <c r="H45" i="26"/>
  <c r="G45" i="26"/>
  <c r="Y44" i="26"/>
  <c r="X44" i="26"/>
  <c r="V44" i="26"/>
  <c r="S44" i="26"/>
  <c r="Q44" i="26"/>
  <c r="P44" i="26"/>
  <c r="R44" i="26" s="1"/>
  <c r="Y43" i="26"/>
  <c r="X43" i="26"/>
  <c r="V43" i="26"/>
  <c r="S43" i="26"/>
  <c r="Q43" i="26"/>
  <c r="P43" i="26"/>
  <c r="Y42" i="26"/>
  <c r="X42" i="26"/>
  <c r="V42" i="26"/>
  <c r="S42" i="26"/>
  <c r="Q42" i="26"/>
  <c r="P42" i="26"/>
  <c r="R42" i="26" s="1"/>
  <c r="Y41" i="26"/>
  <c r="X41" i="26"/>
  <c r="V41" i="26"/>
  <c r="S41" i="26"/>
  <c r="Q41" i="26"/>
  <c r="P41" i="26"/>
  <c r="R41" i="26" s="1"/>
  <c r="Y40" i="26"/>
  <c r="X40" i="26"/>
  <c r="V40" i="26"/>
  <c r="S40" i="26"/>
  <c r="Q40" i="26"/>
  <c r="P40" i="26"/>
  <c r="Y39" i="26"/>
  <c r="X39" i="26"/>
  <c r="V39" i="26"/>
  <c r="S39" i="26"/>
  <c r="Q39" i="26"/>
  <c r="P39" i="26"/>
  <c r="Y38" i="26"/>
  <c r="X38" i="26"/>
  <c r="V38" i="26"/>
  <c r="S38" i="26"/>
  <c r="Q38" i="26"/>
  <c r="P38" i="26"/>
  <c r="Y37" i="26"/>
  <c r="X37" i="26"/>
  <c r="V37" i="26"/>
  <c r="S37" i="26"/>
  <c r="Q37" i="26"/>
  <c r="P37" i="26"/>
  <c r="R37" i="26" s="1"/>
  <c r="Y36" i="26"/>
  <c r="X36" i="26"/>
  <c r="V36" i="26"/>
  <c r="S36" i="26"/>
  <c r="Q36" i="26"/>
  <c r="P36" i="26"/>
  <c r="R36" i="26" s="1"/>
  <c r="Y35" i="26"/>
  <c r="X35" i="26"/>
  <c r="V35" i="26"/>
  <c r="S35" i="26"/>
  <c r="Q35" i="26"/>
  <c r="P35" i="26"/>
  <c r="R35" i="26" s="1"/>
  <c r="Y34" i="26"/>
  <c r="X34" i="26"/>
  <c r="V34" i="26"/>
  <c r="S34" i="26"/>
  <c r="Q34" i="26"/>
  <c r="P34" i="26"/>
  <c r="R34" i="26" s="1"/>
  <c r="Y33" i="26"/>
  <c r="X33" i="26"/>
  <c r="S33" i="26"/>
  <c r="Q33" i="26"/>
  <c r="P33" i="26"/>
  <c r="R33" i="26" s="1"/>
  <c r="Y32" i="26"/>
  <c r="X32" i="26"/>
  <c r="Q32" i="26"/>
  <c r="P32" i="26"/>
  <c r="B32" i="26" a="1"/>
  <c r="B32" i="26" s="1"/>
  <c r="V32" i="26" s="1"/>
  <c r="E32" i="26" s="1"/>
  <c r="O29" i="26"/>
  <c r="N29" i="26"/>
  <c r="M29" i="26"/>
  <c r="L29" i="26"/>
  <c r="K29" i="26"/>
  <c r="J29" i="26"/>
  <c r="H29" i="26"/>
  <c r="G29" i="26"/>
  <c r="Y28" i="26"/>
  <c r="X28" i="26"/>
  <c r="V28" i="26"/>
  <c r="S28" i="26"/>
  <c r="Q28" i="26"/>
  <c r="P28" i="26"/>
  <c r="Y27" i="26"/>
  <c r="X27" i="26"/>
  <c r="V27" i="26"/>
  <c r="S27" i="26"/>
  <c r="Q27" i="26"/>
  <c r="P27" i="26"/>
  <c r="Y26" i="26"/>
  <c r="X26" i="26"/>
  <c r="V26" i="26"/>
  <c r="S26" i="26"/>
  <c r="Q26" i="26"/>
  <c r="P26" i="26"/>
  <c r="R26" i="26" s="1"/>
  <c r="Y25" i="26"/>
  <c r="X25" i="26"/>
  <c r="V25" i="26"/>
  <c r="S25" i="26"/>
  <c r="Q25" i="26"/>
  <c r="P25" i="26"/>
  <c r="R25" i="26" s="1"/>
  <c r="Y24" i="26"/>
  <c r="X24" i="26"/>
  <c r="V24" i="26"/>
  <c r="S24" i="26"/>
  <c r="Q24" i="26"/>
  <c r="P24" i="26"/>
  <c r="Y23" i="26"/>
  <c r="X23" i="26"/>
  <c r="V23" i="26"/>
  <c r="S23" i="26"/>
  <c r="Q23" i="26"/>
  <c r="P23" i="26"/>
  <c r="Y22" i="26"/>
  <c r="X22" i="26"/>
  <c r="V22" i="26"/>
  <c r="S22" i="26"/>
  <c r="Q22" i="26"/>
  <c r="P22" i="26"/>
  <c r="Y21" i="26"/>
  <c r="X21" i="26"/>
  <c r="V21" i="26"/>
  <c r="S21" i="26"/>
  <c r="Q21" i="26"/>
  <c r="P21" i="26"/>
  <c r="R21" i="26" s="1"/>
  <c r="Y20" i="26"/>
  <c r="X20" i="26"/>
  <c r="V20" i="26"/>
  <c r="S20" i="26"/>
  <c r="Q20" i="26"/>
  <c r="R20" i="26" s="1"/>
  <c r="P20" i="26"/>
  <c r="Y19" i="26"/>
  <c r="X19" i="26"/>
  <c r="V19" i="26"/>
  <c r="S19" i="26"/>
  <c r="Q19" i="26"/>
  <c r="P19" i="26"/>
  <c r="Y18" i="26"/>
  <c r="X18" i="26"/>
  <c r="V18" i="26"/>
  <c r="S18" i="26"/>
  <c r="Q18" i="26"/>
  <c r="R18" i="26" s="1"/>
  <c r="P18" i="26"/>
  <c r="Y17" i="26"/>
  <c r="X17" i="26"/>
  <c r="V17" i="26"/>
  <c r="S17" i="26"/>
  <c r="Q17" i="26"/>
  <c r="P17" i="26"/>
  <c r="Y16" i="26"/>
  <c r="X16" i="26"/>
  <c r="V16" i="26"/>
  <c r="S16" i="26"/>
  <c r="Q16" i="26"/>
  <c r="P16" i="26"/>
  <c r="Y15" i="26"/>
  <c r="X15" i="26"/>
  <c r="Q15" i="26"/>
  <c r="P15" i="26"/>
  <c r="B15" i="26" a="1"/>
  <c r="B15" i="26" s="1"/>
  <c r="V15" i="26" s="1"/>
  <c r="E15" i="26" s="1"/>
  <c r="O7" i="26"/>
  <c r="B6" i="26"/>
  <c r="B5" i="26"/>
  <c r="B4" i="26"/>
  <c r="J74" i="25"/>
  <c r="B74" i="25"/>
  <c r="K72" i="25"/>
  <c r="E72" i="25"/>
  <c r="C72" i="25"/>
  <c r="E66" i="25"/>
  <c r="E65" i="25"/>
  <c r="B65" i="25" a="1"/>
  <c r="B65" i="25" s="1"/>
  <c r="E64" i="25"/>
  <c r="E63" i="25"/>
  <c r="B63" i="25" a="1"/>
  <c r="B63" i="25" s="1"/>
  <c r="E62" i="25"/>
  <c r="E61" i="25"/>
  <c r="B61" i="25" a="1"/>
  <c r="B61" i="25" s="1"/>
  <c r="E60" i="25"/>
  <c r="E59" i="25"/>
  <c r="B59" i="25"/>
  <c r="B59" i="25" a="1"/>
  <c r="E58" i="25"/>
  <c r="E57" i="25"/>
  <c r="B57" i="25" a="1"/>
  <c r="B57" i="25" s="1"/>
  <c r="B55" i="25" a="1"/>
  <c r="B55" i="25" s="1"/>
  <c r="B53" i="25" a="1"/>
  <c r="B53" i="25" s="1"/>
  <c r="O45" i="25"/>
  <c r="N45" i="25"/>
  <c r="M45" i="25"/>
  <c r="L45" i="25"/>
  <c r="K45" i="25"/>
  <c r="J45" i="25"/>
  <c r="H45" i="25"/>
  <c r="G45" i="25"/>
  <c r="Y44" i="25"/>
  <c r="X44" i="25"/>
  <c r="V44" i="25"/>
  <c r="S44" i="25"/>
  <c r="Q44" i="25"/>
  <c r="P44" i="25"/>
  <c r="R44" i="25" s="1"/>
  <c r="Y43" i="25"/>
  <c r="X43" i="25"/>
  <c r="V43" i="25"/>
  <c r="S43" i="25"/>
  <c r="Q43" i="25"/>
  <c r="P43" i="25"/>
  <c r="R43" i="25" s="1"/>
  <c r="Y42" i="25"/>
  <c r="X42" i="25"/>
  <c r="V42" i="25"/>
  <c r="S42" i="25"/>
  <c r="Q42" i="25"/>
  <c r="P42" i="25"/>
  <c r="R42" i="25" s="1"/>
  <c r="Y41" i="25"/>
  <c r="X41" i="25"/>
  <c r="V41" i="25"/>
  <c r="S41" i="25"/>
  <c r="Q41" i="25"/>
  <c r="P41" i="25"/>
  <c r="R41" i="25" s="1"/>
  <c r="Y40" i="25"/>
  <c r="X40" i="25"/>
  <c r="V40" i="25"/>
  <c r="S40" i="25"/>
  <c r="Q40" i="25"/>
  <c r="P40" i="25"/>
  <c r="R40" i="25" s="1"/>
  <c r="Y39" i="25"/>
  <c r="X39" i="25"/>
  <c r="V39" i="25"/>
  <c r="S39" i="25"/>
  <c r="Q39" i="25"/>
  <c r="P39" i="25"/>
  <c r="R39" i="25" s="1"/>
  <c r="Y38" i="25"/>
  <c r="X38" i="25"/>
  <c r="V38" i="25"/>
  <c r="S38" i="25"/>
  <c r="Q38" i="25"/>
  <c r="P38" i="25"/>
  <c r="R38" i="25" s="1"/>
  <c r="Y37" i="25"/>
  <c r="X37" i="25"/>
  <c r="V37" i="25"/>
  <c r="S37" i="25"/>
  <c r="Q37" i="25"/>
  <c r="P37" i="25"/>
  <c r="R37" i="25" s="1"/>
  <c r="Y36" i="25"/>
  <c r="X36" i="25"/>
  <c r="V36" i="25"/>
  <c r="S36" i="25"/>
  <c r="Q36" i="25"/>
  <c r="P36" i="25"/>
  <c r="R36" i="25" s="1"/>
  <c r="Y35" i="25"/>
  <c r="X35" i="25"/>
  <c r="V35" i="25"/>
  <c r="S35" i="25"/>
  <c r="Q35" i="25"/>
  <c r="P35" i="25"/>
  <c r="R35" i="25" s="1"/>
  <c r="Y34" i="25"/>
  <c r="X34" i="25"/>
  <c r="V34" i="25"/>
  <c r="S34" i="25"/>
  <c r="Q34" i="25"/>
  <c r="P34" i="25"/>
  <c r="R34" i="25" s="1"/>
  <c r="Y33" i="25"/>
  <c r="X33" i="25"/>
  <c r="V33" i="25"/>
  <c r="S33" i="25"/>
  <c r="Q33" i="25"/>
  <c r="P33" i="25"/>
  <c r="R33" i="25" s="1"/>
  <c r="Y32" i="25"/>
  <c r="X32" i="25"/>
  <c r="Q32" i="25"/>
  <c r="X43" i="7" s="1"/>
  <c r="P32" i="25"/>
  <c r="B32" i="25" a="1"/>
  <c r="B32" i="25" s="1"/>
  <c r="V32" i="25" s="1"/>
  <c r="E32" i="25" s="1"/>
  <c r="E56" i="25" s="1"/>
  <c r="O29" i="25"/>
  <c r="N29" i="25"/>
  <c r="M29" i="25"/>
  <c r="L29" i="25"/>
  <c r="K29" i="25"/>
  <c r="J29" i="25"/>
  <c r="H29" i="25"/>
  <c r="G29" i="25"/>
  <c r="Y28" i="25"/>
  <c r="X28" i="25"/>
  <c r="V28" i="25"/>
  <c r="S28" i="25"/>
  <c r="Q28" i="25"/>
  <c r="P28" i="25"/>
  <c r="Y27" i="25"/>
  <c r="X27" i="25"/>
  <c r="V27" i="25"/>
  <c r="S27" i="25"/>
  <c r="Q27" i="25"/>
  <c r="P27" i="25"/>
  <c r="Y26" i="25"/>
  <c r="X26" i="25"/>
  <c r="V26" i="25"/>
  <c r="S26" i="25"/>
  <c r="Q26" i="25"/>
  <c r="P26" i="25"/>
  <c r="Y25" i="25"/>
  <c r="X25" i="25"/>
  <c r="V25" i="25"/>
  <c r="S25" i="25"/>
  <c r="Q25" i="25"/>
  <c r="P25" i="25"/>
  <c r="R25" i="25" s="1"/>
  <c r="Y24" i="25"/>
  <c r="X24" i="25"/>
  <c r="V24" i="25"/>
  <c r="S24" i="25"/>
  <c r="Q24" i="25"/>
  <c r="P24" i="25"/>
  <c r="Y23" i="25"/>
  <c r="X23" i="25"/>
  <c r="V23" i="25"/>
  <c r="S23" i="25"/>
  <c r="Q23" i="25"/>
  <c r="P23" i="25"/>
  <c r="Y22" i="25"/>
  <c r="X22" i="25"/>
  <c r="V22" i="25"/>
  <c r="S22" i="25"/>
  <c r="Q22" i="25"/>
  <c r="P22" i="25"/>
  <c r="Y21" i="25"/>
  <c r="X21" i="25"/>
  <c r="V21" i="25"/>
  <c r="S21" i="25"/>
  <c r="Q21" i="25"/>
  <c r="P21" i="25"/>
  <c r="Y20" i="25"/>
  <c r="X20" i="25"/>
  <c r="V20" i="25"/>
  <c r="S20" i="25"/>
  <c r="Q20" i="25"/>
  <c r="P20" i="25"/>
  <c r="Y19" i="25"/>
  <c r="X19" i="25"/>
  <c r="V19" i="25"/>
  <c r="S19" i="25"/>
  <c r="Q19" i="25"/>
  <c r="P19" i="25"/>
  <c r="R19" i="25" s="1"/>
  <c r="Y18" i="25"/>
  <c r="X18" i="25"/>
  <c r="V18" i="25"/>
  <c r="S18" i="25"/>
  <c r="Q18" i="25"/>
  <c r="P18" i="25"/>
  <c r="Y17" i="25"/>
  <c r="X17" i="25"/>
  <c r="Q17" i="25"/>
  <c r="P17" i="25"/>
  <c r="Y16" i="25"/>
  <c r="X16" i="25"/>
  <c r="Q16" i="25"/>
  <c r="P16" i="25"/>
  <c r="Y15" i="25"/>
  <c r="X15" i="25"/>
  <c r="X29" i="25" s="1"/>
  <c r="Q15" i="25"/>
  <c r="P15" i="25"/>
  <c r="B15" i="25" a="1"/>
  <c r="B15" i="25" s="1"/>
  <c r="V15" i="25" s="1"/>
  <c r="E15" i="25" s="1"/>
  <c r="O7" i="25"/>
  <c r="B6" i="25"/>
  <c r="B5" i="25"/>
  <c r="B4" i="25"/>
  <c r="J74" i="24"/>
  <c r="B74" i="24"/>
  <c r="K72" i="24"/>
  <c r="E72" i="24"/>
  <c r="C72" i="24"/>
  <c r="E66" i="24"/>
  <c r="E65" i="24"/>
  <c r="B65" i="24" a="1"/>
  <c r="B65" i="24" s="1"/>
  <c r="E64" i="24"/>
  <c r="E63" i="24"/>
  <c r="B63" i="24" a="1"/>
  <c r="B63" i="24" s="1"/>
  <c r="E62" i="24"/>
  <c r="E61" i="24"/>
  <c r="B61" i="24" a="1"/>
  <c r="B61" i="24" s="1"/>
  <c r="E60" i="24"/>
  <c r="E59" i="24"/>
  <c r="B59" i="24" a="1"/>
  <c r="B59" i="24" s="1"/>
  <c r="E58" i="24"/>
  <c r="E57" i="24"/>
  <c r="B57" i="24" a="1"/>
  <c r="B57" i="24" s="1"/>
  <c r="E56" i="24"/>
  <c r="E55" i="24"/>
  <c r="B55" i="24" a="1"/>
  <c r="B55" i="24" s="1"/>
  <c r="B53" i="24" a="1"/>
  <c r="B53" i="24" s="1"/>
  <c r="O45" i="24"/>
  <c r="N45" i="24"/>
  <c r="M45" i="24"/>
  <c r="L45" i="24"/>
  <c r="K45" i="24"/>
  <c r="J45" i="24"/>
  <c r="H45" i="24"/>
  <c r="G45" i="24"/>
  <c r="Y44" i="24"/>
  <c r="X44" i="24"/>
  <c r="V44" i="24"/>
  <c r="S44" i="24"/>
  <c r="Q44" i="24"/>
  <c r="P44" i="24"/>
  <c r="Y43" i="24"/>
  <c r="X43" i="24"/>
  <c r="V43" i="24"/>
  <c r="S43" i="24"/>
  <c r="Q43" i="24"/>
  <c r="P43" i="24"/>
  <c r="Y42" i="24"/>
  <c r="X42" i="24"/>
  <c r="V42" i="24"/>
  <c r="S42" i="24"/>
  <c r="Q42" i="24"/>
  <c r="P42" i="24"/>
  <c r="R42" i="24" s="1"/>
  <c r="Y41" i="24"/>
  <c r="X41" i="24"/>
  <c r="V41" i="24"/>
  <c r="S41" i="24"/>
  <c r="Q41" i="24"/>
  <c r="P41" i="24"/>
  <c r="Y40" i="24"/>
  <c r="X40" i="24"/>
  <c r="V40" i="24"/>
  <c r="S40" i="24"/>
  <c r="Q40" i="24"/>
  <c r="P40" i="24"/>
  <c r="R40" i="24" s="1"/>
  <c r="Y39" i="24"/>
  <c r="X39" i="24"/>
  <c r="V39" i="24"/>
  <c r="S39" i="24"/>
  <c r="Q39" i="24"/>
  <c r="P39" i="24"/>
  <c r="R39" i="24" s="1"/>
  <c r="Y38" i="24"/>
  <c r="X38" i="24"/>
  <c r="V38" i="24"/>
  <c r="S38" i="24"/>
  <c r="Q38" i="24"/>
  <c r="P38" i="24"/>
  <c r="Y37" i="24"/>
  <c r="X37" i="24"/>
  <c r="V37" i="24"/>
  <c r="S37" i="24"/>
  <c r="Q37" i="24"/>
  <c r="P37" i="24"/>
  <c r="R37" i="24" s="1"/>
  <c r="Y36" i="24"/>
  <c r="X36" i="24"/>
  <c r="V36" i="24"/>
  <c r="S36" i="24"/>
  <c r="R36" i="24"/>
  <c r="Q36" i="24"/>
  <c r="P36" i="24"/>
  <c r="Y35" i="24"/>
  <c r="X35" i="24"/>
  <c r="V35" i="24"/>
  <c r="S35" i="24"/>
  <c r="Q35" i="24"/>
  <c r="P35" i="24"/>
  <c r="Y34" i="24"/>
  <c r="X34" i="24"/>
  <c r="S34" i="24"/>
  <c r="Q34" i="24"/>
  <c r="P34" i="24"/>
  <c r="Y33" i="24"/>
  <c r="X33" i="24"/>
  <c r="Q33" i="24"/>
  <c r="P33" i="24"/>
  <c r="Y32" i="24"/>
  <c r="X32" i="24"/>
  <c r="Q32" i="24"/>
  <c r="P32" i="24"/>
  <c r="B32" i="24" a="1"/>
  <c r="O29" i="24"/>
  <c r="N29" i="24"/>
  <c r="M29" i="24"/>
  <c r="L29" i="24"/>
  <c r="K29" i="24"/>
  <c r="J29" i="24"/>
  <c r="H29" i="24"/>
  <c r="G29" i="24"/>
  <c r="Y28" i="24"/>
  <c r="X28" i="24"/>
  <c r="V28" i="24"/>
  <c r="S28" i="24"/>
  <c r="Q28" i="24"/>
  <c r="P28" i="24"/>
  <c r="Y27" i="24"/>
  <c r="X27" i="24"/>
  <c r="V27" i="24"/>
  <c r="S27" i="24"/>
  <c r="Q27" i="24"/>
  <c r="P27" i="24"/>
  <c r="R27" i="24" s="1"/>
  <c r="Y26" i="24"/>
  <c r="X26" i="24"/>
  <c r="V26" i="24"/>
  <c r="S26" i="24"/>
  <c r="R26" i="24"/>
  <c r="Q26" i="24"/>
  <c r="P26" i="24"/>
  <c r="Y25" i="24"/>
  <c r="X25" i="24"/>
  <c r="V25" i="24"/>
  <c r="S25" i="24"/>
  <c r="Q25" i="24"/>
  <c r="P25" i="24"/>
  <c r="Y24" i="24"/>
  <c r="X24" i="24"/>
  <c r="V24" i="24"/>
  <c r="S24" i="24"/>
  <c r="Q24" i="24"/>
  <c r="R24" i="24" s="1"/>
  <c r="P24" i="24"/>
  <c r="Y23" i="24"/>
  <c r="X23" i="24"/>
  <c r="V23" i="24"/>
  <c r="S23" i="24"/>
  <c r="Q23" i="24"/>
  <c r="P23" i="24"/>
  <c r="Y22" i="24"/>
  <c r="X22" i="24"/>
  <c r="V22" i="24"/>
  <c r="S22" i="24"/>
  <c r="Q22" i="24"/>
  <c r="P22" i="24"/>
  <c r="R22" i="24" s="1"/>
  <c r="Y21" i="24"/>
  <c r="X21" i="24"/>
  <c r="V21" i="24"/>
  <c r="S21" i="24"/>
  <c r="Q21" i="24"/>
  <c r="P21" i="24"/>
  <c r="R21" i="24" s="1"/>
  <c r="Y20" i="24"/>
  <c r="X20" i="24"/>
  <c r="V20" i="24"/>
  <c r="S20" i="24"/>
  <c r="Q20" i="24"/>
  <c r="P20" i="24"/>
  <c r="R20" i="24" s="1"/>
  <c r="Y19" i="24"/>
  <c r="X19" i="24"/>
  <c r="V19" i="24"/>
  <c r="S19" i="24"/>
  <c r="Q19" i="24"/>
  <c r="P19" i="24"/>
  <c r="Y18" i="24"/>
  <c r="X18" i="24"/>
  <c r="V18" i="24"/>
  <c r="S18" i="24"/>
  <c r="Q18" i="24"/>
  <c r="P18" i="24"/>
  <c r="Y17" i="24"/>
  <c r="X17" i="24"/>
  <c r="Q17" i="24"/>
  <c r="P17" i="24"/>
  <c r="Y16" i="24"/>
  <c r="X16" i="24"/>
  <c r="Q16" i="24"/>
  <c r="P16" i="24"/>
  <c r="Y15" i="24"/>
  <c r="X15" i="24"/>
  <c r="Q15" i="24"/>
  <c r="P15" i="24"/>
  <c r="B15" i="24" a="1"/>
  <c r="B15" i="24" s="1"/>
  <c r="V15" i="24" s="1"/>
  <c r="E15" i="24" s="1"/>
  <c r="O7" i="24"/>
  <c r="B6" i="24"/>
  <c r="B5" i="24"/>
  <c r="B4" i="24"/>
  <c r="Y44" i="2"/>
  <c r="X44" i="2"/>
  <c r="Y43" i="2"/>
  <c r="X43" i="2"/>
  <c r="Y42" i="2"/>
  <c r="X42" i="2"/>
  <c r="Y41" i="2"/>
  <c r="X41" i="2"/>
  <c r="Y40" i="2"/>
  <c r="X40" i="2"/>
  <c r="Y39" i="2"/>
  <c r="X39" i="2"/>
  <c r="Y38" i="2"/>
  <c r="X38" i="2"/>
  <c r="Y37" i="2"/>
  <c r="X37" i="2"/>
  <c r="Y36" i="2"/>
  <c r="X36" i="2"/>
  <c r="Y35" i="2"/>
  <c r="X35" i="2"/>
  <c r="Y34" i="2"/>
  <c r="X34" i="2"/>
  <c r="Y33" i="2"/>
  <c r="X33" i="2"/>
  <c r="Y32" i="2"/>
  <c r="X32" i="2"/>
  <c r="X45" i="2" s="1"/>
  <c r="X16" i="2"/>
  <c r="Y16" i="2"/>
  <c r="X17" i="2"/>
  <c r="Y17" i="2"/>
  <c r="X18" i="2"/>
  <c r="Y18" i="2"/>
  <c r="X19" i="2"/>
  <c r="Y19" i="2"/>
  <c r="X20" i="2"/>
  <c r="Y20" i="2"/>
  <c r="X21" i="2"/>
  <c r="Y21" i="2"/>
  <c r="X22" i="2"/>
  <c r="Y22" i="2"/>
  <c r="X23" i="2"/>
  <c r="Y23" i="2"/>
  <c r="X24" i="2"/>
  <c r="Y24" i="2"/>
  <c r="X25" i="2"/>
  <c r="Y25" i="2"/>
  <c r="X26" i="2"/>
  <c r="Y26" i="2"/>
  <c r="X27" i="2"/>
  <c r="Y27" i="2"/>
  <c r="X28" i="2"/>
  <c r="Y28" i="2"/>
  <c r="Y15" i="2"/>
  <c r="X15" i="2"/>
  <c r="G53" i="7"/>
  <c r="A5" i="17"/>
  <c r="A4" i="17"/>
  <c r="A3" i="17"/>
  <c r="R19" i="26" l="1"/>
  <c r="P45" i="26"/>
  <c r="P29" i="26"/>
  <c r="R27" i="26"/>
  <c r="R24" i="26"/>
  <c r="R43" i="26"/>
  <c r="R18" i="25"/>
  <c r="R20" i="25"/>
  <c r="R26" i="25"/>
  <c r="X45" i="25"/>
  <c r="Y45" i="25"/>
  <c r="R18" i="24"/>
  <c r="R38" i="24"/>
  <c r="R43" i="24"/>
  <c r="Y45" i="2"/>
  <c r="R15" i="26"/>
  <c r="X29" i="26"/>
  <c r="W44" i="7"/>
  <c r="X44" i="7"/>
  <c r="P45" i="25"/>
  <c r="V17" i="25"/>
  <c r="V17" i="24"/>
  <c r="V16" i="24"/>
  <c r="E16" i="24" s="1"/>
  <c r="X42" i="7"/>
  <c r="X45" i="24"/>
  <c r="W42" i="7"/>
  <c r="Y42" i="7" s="1"/>
  <c r="B32" i="24"/>
  <c r="V32" i="24" s="1"/>
  <c r="E32" i="24" s="1"/>
  <c r="E54" i="24" s="1"/>
  <c r="V34" i="24"/>
  <c r="V33" i="24"/>
  <c r="E33" i="24" s="1"/>
  <c r="L47" i="26"/>
  <c r="Q35" i="7"/>
  <c r="S35" i="7" s="1"/>
  <c r="R25" i="7"/>
  <c r="D24" i="7" s="1"/>
  <c r="R35" i="7"/>
  <c r="AE23" i="7"/>
  <c r="K23" i="7" s="1"/>
  <c r="Y29" i="2"/>
  <c r="Y47" i="2" s="1"/>
  <c r="V33" i="26"/>
  <c r="E33" i="26" s="1"/>
  <c r="H47" i="26"/>
  <c r="G47" i="26"/>
  <c r="G46" i="26"/>
  <c r="F33" i="7"/>
  <c r="J46" i="26"/>
  <c r="Q44" i="7"/>
  <c r="C24" i="7"/>
  <c r="R44" i="7"/>
  <c r="W43" i="7"/>
  <c r="Y43" i="7" s="1"/>
  <c r="E55" i="25"/>
  <c r="Y29" i="25"/>
  <c r="Y47" i="25" s="1"/>
  <c r="P29" i="25"/>
  <c r="P47" i="25" s="1"/>
  <c r="V16" i="25"/>
  <c r="E16" i="25" s="1"/>
  <c r="Q43" i="7"/>
  <c r="R43" i="7"/>
  <c r="D40" i="7" s="1"/>
  <c r="Y45" i="24"/>
  <c r="K47" i="24"/>
  <c r="AE22" i="7"/>
  <c r="K22" i="7" s="1"/>
  <c r="M47" i="24"/>
  <c r="N47" i="24"/>
  <c r="R17" i="24"/>
  <c r="S17" i="24"/>
  <c r="Q42" i="7"/>
  <c r="AF22" i="7"/>
  <c r="L22" i="7" s="1"/>
  <c r="R42" i="7"/>
  <c r="AE21" i="7"/>
  <c r="K21" i="7" s="1"/>
  <c r="AF21" i="7"/>
  <c r="L21" i="7" s="1"/>
  <c r="S50" i="7"/>
  <c r="G52" i="7" s="1"/>
  <c r="K47" i="25"/>
  <c r="M47" i="25"/>
  <c r="J46" i="25"/>
  <c r="O47" i="25"/>
  <c r="Z24" i="7"/>
  <c r="D23" i="7"/>
  <c r="Y44" i="7"/>
  <c r="D33" i="7"/>
  <c r="Z36" i="7"/>
  <c r="X29" i="2"/>
  <c r="X47" i="2" s="1"/>
  <c r="AD23" i="7"/>
  <c r="J23" i="7" s="1"/>
  <c r="AF23" i="7"/>
  <c r="L23" i="7" s="1"/>
  <c r="X45" i="26"/>
  <c r="Y45" i="26"/>
  <c r="M47" i="26"/>
  <c r="O47" i="26"/>
  <c r="J47" i="26"/>
  <c r="N47" i="26"/>
  <c r="Z25" i="7"/>
  <c r="Y29" i="26"/>
  <c r="J30" i="26"/>
  <c r="X47" i="25"/>
  <c r="G46" i="25"/>
  <c r="Y26" i="7"/>
  <c r="H47" i="25"/>
  <c r="L47" i="25"/>
  <c r="N47" i="25"/>
  <c r="J47" i="25"/>
  <c r="G30" i="25"/>
  <c r="O47" i="24"/>
  <c r="L47" i="24"/>
  <c r="J46" i="24"/>
  <c r="H47" i="24"/>
  <c r="G46" i="24"/>
  <c r="X29" i="24"/>
  <c r="X47" i="24" s="1"/>
  <c r="P29" i="24"/>
  <c r="G30" i="24"/>
  <c r="Y29" i="24"/>
  <c r="J30" i="24"/>
  <c r="R15" i="24"/>
  <c r="P47" i="26"/>
  <c r="S15" i="26"/>
  <c r="Q29" i="26"/>
  <c r="P30" i="26" s="1"/>
  <c r="Q45" i="26"/>
  <c r="P46" i="26" s="1"/>
  <c r="R17" i="26"/>
  <c r="R23" i="26"/>
  <c r="R39" i="26"/>
  <c r="R40" i="26"/>
  <c r="K47" i="26"/>
  <c r="R16" i="26"/>
  <c r="R22" i="26"/>
  <c r="R28" i="26"/>
  <c r="G30" i="26"/>
  <c r="R32" i="26"/>
  <c r="W35" i="7" s="1"/>
  <c r="R38" i="26"/>
  <c r="Q45" i="25"/>
  <c r="P46" i="25" s="1"/>
  <c r="G47" i="25"/>
  <c r="Q29" i="25"/>
  <c r="R24" i="25"/>
  <c r="R23" i="25"/>
  <c r="R16" i="25"/>
  <c r="S16" i="25" s="1"/>
  <c r="R22" i="25"/>
  <c r="R28" i="25"/>
  <c r="R32" i="25"/>
  <c r="X34" i="7" s="1"/>
  <c r="Y34" i="7" s="1"/>
  <c r="R17" i="25"/>
  <c r="J30" i="25"/>
  <c r="F41" i="8" s="1"/>
  <c r="R15" i="25"/>
  <c r="R21" i="25"/>
  <c r="R27" i="25"/>
  <c r="Q29" i="24"/>
  <c r="Q45" i="24"/>
  <c r="R19" i="24"/>
  <c r="R25" i="24"/>
  <c r="R35" i="24"/>
  <c r="R41" i="24"/>
  <c r="G47" i="24"/>
  <c r="P45" i="24"/>
  <c r="R33" i="24"/>
  <c r="J47" i="24"/>
  <c r="R23" i="24"/>
  <c r="R16" i="24"/>
  <c r="R32" i="24"/>
  <c r="X33" i="7" s="1"/>
  <c r="R28" i="24"/>
  <c r="R44" i="24"/>
  <c r="P33" i="2"/>
  <c r="Q33" i="2"/>
  <c r="S33" i="2"/>
  <c r="P34" i="2"/>
  <c r="R34" i="2" s="1"/>
  <c r="Q34" i="2"/>
  <c r="S34" i="2"/>
  <c r="P35" i="2"/>
  <c r="Q35" i="2"/>
  <c r="S35" i="2"/>
  <c r="P36" i="2"/>
  <c r="Q36" i="2"/>
  <c r="S36" i="2"/>
  <c r="P37" i="2"/>
  <c r="Q37" i="2"/>
  <c r="S37" i="2"/>
  <c r="P38" i="2"/>
  <c r="Q38" i="2"/>
  <c r="S38" i="2"/>
  <c r="P39" i="2"/>
  <c r="Q39" i="2"/>
  <c r="S39" i="2"/>
  <c r="P40" i="2"/>
  <c r="Q40" i="2"/>
  <c r="R40" i="2"/>
  <c r="S40" i="2"/>
  <c r="P41" i="2"/>
  <c r="Q41" i="2"/>
  <c r="S41" i="2"/>
  <c r="P42" i="2"/>
  <c r="Q42" i="2"/>
  <c r="S42" i="2"/>
  <c r="P43" i="2"/>
  <c r="Q43" i="2"/>
  <c r="S43" i="2"/>
  <c r="P44" i="2"/>
  <c r="Q44" i="2"/>
  <c r="R44" i="2" s="1"/>
  <c r="S44" i="2"/>
  <c r="Q32" i="2"/>
  <c r="P32" i="2"/>
  <c r="P15" i="2"/>
  <c r="S19" i="2"/>
  <c r="S20" i="2"/>
  <c r="S21" i="2"/>
  <c r="S22" i="2"/>
  <c r="S23" i="2"/>
  <c r="S24" i="2"/>
  <c r="S25" i="2"/>
  <c r="S26" i="2"/>
  <c r="S27" i="2"/>
  <c r="S28" i="2"/>
  <c r="Q16" i="2"/>
  <c r="Q17" i="2"/>
  <c r="Q18" i="2"/>
  <c r="Q19" i="2"/>
  <c r="Q20" i="2"/>
  <c r="Q21" i="2"/>
  <c r="Q22" i="2"/>
  <c r="Q23" i="2"/>
  <c r="Q24" i="2"/>
  <c r="Q25" i="2"/>
  <c r="Q26" i="2"/>
  <c r="Q27" i="2"/>
  <c r="Q28" i="2"/>
  <c r="Q15" i="2"/>
  <c r="B65" i="2" a="1"/>
  <c r="B65" i="2" s="1"/>
  <c r="B63" i="2" a="1"/>
  <c r="B63" i="2" s="1"/>
  <c r="B61" i="2" a="1"/>
  <c r="B61" i="2" s="1"/>
  <c r="B59" i="2" a="1"/>
  <c r="B59" i="2" s="1"/>
  <c r="B57" i="2" a="1"/>
  <c r="B57" i="2" s="1"/>
  <c r="B55" i="2" a="1"/>
  <c r="B55" i="2" s="1"/>
  <c r="B53" i="2" a="1"/>
  <c r="B53" i="2" s="1"/>
  <c r="V44" i="2"/>
  <c r="V43" i="2"/>
  <c r="V42" i="2"/>
  <c r="V41" i="2"/>
  <c r="V40" i="2"/>
  <c r="V39" i="2"/>
  <c r="V38" i="2"/>
  <c r="V37" i="2"/>
  <c r="V36" i="2"/>
  <c r="V35" i="2"/>
  <c r="V34" i="2"/>
  <c r="K45" i="2"/>
  <c r="L45" i="2"/>
  <c r="M45" i="2"/>
  <c r="N45" i="2"/>
  <c r="O45" i="2"/>
  <c r="J45" i="2"/>
  <c r="G45" i="2"/>
  <c r="H45" i="2"/>
  <c r="B32" i="2" a="1"/>
  <c r="B32" i="2" s="1"/>
  <c r="V32" i="2" s="1"/>
  <c r="E32" i="2" s="1"/>
  <c r="E66" i="2"/>
  <c r="E65" i="2"/>
  <c r="E64" i="2"/>
  <c r="E63" i="2"/>
  <c r="E62" i="2"/>
  <c r="E61" i="2"/>
  <c r="E60" i="2"/>
  <c r="E59" i="2"/>
  <c r="E58" i="2"/>
  <c r="E57" i="2"/>
  <c r="H29" i="2"/>
  <c r="G29" i="2"/>
  <c r="E19" i="2"/>
  <c r="E20" i="2"/>
  <c r="E21" i="2"/>
  <c r="E22" i="2"/>
  <c r="E23" i="2"/>
  <c r="E24" i="2"/>
  <c r="E25" i="2"/>
  <c r="E26" i="2"/>
  <c r="E27" i="2"/>
  <c r="E28" i="2"/>
  <c r="V19" i="2"/>
  <c r="V20" i="2"/>
  <c r="V21" i="2"/>
  <c r="V22" i="2"/>
  <c r="V23" i="2"/>
  <c r="V24" i="2"/>
  <c r="V25" i="2"/>
  <c r="V26" i="2"/>
  <c r="V27" i="2"/>
  <c r="V28" i="2"/>
  <c r="R35" i="2" l="1"/>
  <c r="C41" i="7"/>
  <c r="C39" i="7"/>
  <c r="R43" i="2"/>
  <c r="W41" i="7"/>
  <c r="E53" i="24"/>
  <c r="X45" i="7"/>
  <c r="X47" i="26"/>
  <c r="C33" i="7"/>
  <c r="E33" i="7" s="1"/>
  <c r="G41" i="8"/>
  <c r="G40" i="8"/>
  <c r="G42" i="8"/>
  <c r="S16" i="24"/>
  <c r="Q23" i="7"/>
  <c r="G48" i="26"/>
  <c r="S17" i="25"/>
  <c r="T34" i="7"/>
  <c r="F32" i="7" s="1"/>
  <c r="Q34" i="7"/>
  <c r="C32" i="7" s="1"/>
  <c r="Q24" i="7"/>
  <c r="C23" i="7" s="1"/>
  <c r="Y35" i="7"/>
  <c r="S44" i="7"/>
  <c r="D41" i="7"/>
  <c r="J48" i="26"/>
  <c r="F42" i="8"/>
  <c r="C40" i="7"/>
  <c r="R34" i="7"/>
  <c r="D32" i="7" s="1"/>
  <c r="E54" i="25"/>
  <c r="E53" i="25"/>
  <c r="S43" i="7"/>
  <c r="Y47" i="24"/>
  <c r="D22" i="7"/>
  <c r="S33" i="24"/>
  <c r="W33" i="7"/>
  <c r="W36" i="7" s="1"/>
  <c r="G48" i="24"/>
  <c r="D31" i="7"/>
  <c r="T33" i="7"/>
  <c r="F31" i="7" s="1"/>
  <c r="S15" i="24"/>
  <c r="Q33" i="7"/>
  <c r="P47" i="24"/>
  <c r="V33" i="2"/>
  <c r="E33" i="2" s="1"/>
  <c r="F40" i="8"/>
  <c r="S42" i="7"/>
  <c r="D39" i="7"/>
  <c r="AD21" i="7"/>
  <c r="J21" i="7" s="1"/>
  <c r="R41" i="7"/>
  <c r="Y47" i="26"/>
  <c r="G48" i="25"/>
  <c r="Q47" i="25"/>
  <c r="P48" i="25" s="1"/>
  <c r="J48" i="24"/>
  <c r="R29" i="26"/>
  <c r="S29" i="26"/>
  <c r="S32" i="26"/>
  <c r="R45" i="26"/>
  <c r="Q47" i="26"/>
  <c r="P48" i="26" s="1"/>
  <c r="S15" i="25"/>
  <c r="R29" i="25"/>
  <c r="J48" i="25"/>
  <c r="S32" i="25"/>
  <c r="R45" i="25"/>
  <c r="P30" i="25"/>
  <c r="Q47" i="24"/>
  <c r="S32" i="24"/>
  <c r="R45" i="24"/>
  <c r="R29" i="24"/>
  <c r="P46" i="24"/>
  <c r="P30" i="24"/>
  <c r="R15" i="2"/>
  <c r="R32" i="2"/>
  <c r="R38" i="2"/>
  <c r="R41" i="2"/>
  <c r="R37" i="2"/>
  <c r="R33" i="2"/>
  <c r="R36" i="2"/>
  <c r="R39" i="2"/>
  <c r="R42" i="2"/>
  <c r="Q29" i="2"/>
  <c r="G46" i="2"/>
  <c r="G30" i="2"/>
  <c r="E32" i="7" l="1"/>
  <c r="S34" i="7"/>
  <c r="Y33" i="7"/>
  <c r="X26" i="7"/>
  <c r="Z23" i="7"/>
  <c r="C22" i="7"/>
  <c r="P48" i="24"/>
  <c r="S33" i="7"/>
  <c r="C31" i="7"/>
  <c r="E31" i="7" s="1"/>
  <c r="S29" i="24"/>
  <c r="R30" i="24" s="1"/>
  <c r="E55" i="2"/>
  <c r="E56" i="2"/>
  <c r="S32" i="2"/>
  <c r="X32" i="7"/>
  <c r="R45" i="7"/>
  <c r="D38" i="7"/>
  <c r="D42" i="7" s="1"/>
  <c r="Y45" i="7"/>
  <c r="W45" i="7"/>
  <c r="Y41" i="7"/>
  <c r="R30" i="26"/>
  <c r="R47" i="26"/>
  <c r="S45" i="26"/>
  <c r="S47" i="26" s="1"/>
  <c r="S45" i="25"/>
  <c r="R46" i="25" s="1"/>
  <c r="R47" i="25"/>
  <c r="S29" i="25"/>
  <c r="R47" i="24"/>
  <c r="S45" i="24"/>
  <c r="R46" i="24" s="1"/>
  <c r="S15" i="2"/>
  <c r="K29" i="2"/>
  <c r="K47" i="2" s="1"/>
  <c r="L29" i="2"/>
  <c r="L47" i="2" s="1"/>
  <c r="M29" i="2"/>
  <c r="M47" i="2" s="1"/>
  <c r="N29" i="2"/>
  <c r="N47" i="2" s="1"/>
  <c r="O29" i="2"/>
  <c r="O47" i="2" s="1"/>
  <c r="J29" i="2"/>
  <c r="B15" i="2" a="1"/>
  <c r="O9" i="16" a="1"/>
  <c r="O9" i="16" s="1"/>
  <c r="B6" i="2"/>
  <c r="B5" i="2"/>
  <c r="B4" i="2"/>
  <c r="D6" i="7"/>
  <c r="D5" i="7"/>
  <c r="D4" i="7"/>
  <c r="B3" i="7"/>
  <c r="C21" i="7" l="1"/>
  <c r="X36" i="7"/>
  <c r="Y32" i="7"/>
  <c r="Y36" i="7" s="1"/>
  <c r="Z22" i="7"/>
  <c r="Z26" i="7" s="1"/>
  <c r="W26" i="7"/>
  <c r="S47" i="25"/>
  <c r="S47" i="24"/>
  <c r="R46" i="26"/>
  <c r="R48" i="26" s="1"/>
  <c r="R30" i="25"/>
  <c r="R48" i="25" s="1"/>
  <c r="R48" i="24"/>
  <c r="Q26" i="7"/>
  <c r="V17" i="2"/>
  <c r="E17" i="2" s="1"/>
  <c r="V18" i="2"/>
  <c r="E18" i="2" s="1"/>
  <c r="B15" i="2"/>
  <c r="V16" i="2"/>
  <c r="E16" i="2" s="1"/>
  <c r="V15" i="2"/>
  <c r="E15" i="2" s="1"/>
  <c r="E54" i="2" l="1"/>
  <c r="E53" i="2"/>
  <c r="N9" i="16" l="1" a="1"/>
  <c r="N9" i="16" s="1"/>
  <c r="L2" i="16" a="1"/>
  <c r="L2" i="16" s="1"/>
  <c r="K2" i="16" a="1"/>
  <c r="K2" i="16" s="1"/>
  <c r="O7" i="2" l="1"/>
  <c r="P22" i="2" l="1"/>
  <c r="R22" i="2" s="1"/>
  <c r="P23" i="2"/>
  <c r="R23" i="2" s="1"/>
  <c r="P24" i="2"/>
  <c r="R24" i="2" s="1"/>
  <c r="P16" i="2"/>
  <c r="P17" i="2"/>
  <c r="R17" i="2" s="1"/>
  <c r="S17" i="2" s="1"/>
  <c r="P18" i="2"/>
  <c r="P19" i="2"/>
  <c r="P20" i="2"/>
  <c r="R20" i="2" s="1"/>
  <c r="P21" i="2"/>
  <c r="R21" i="2" s="1"/>
  <c r="P25" i="2"/>
  <c r="R25" i="2" s="1"/>
  <c r="P26" i="2"/>
  <c r="R26" i="2" s="1"/>
  <c r="P27" i="2"/>
  <c r="R27" i="2" s="1"/>
  <c r="P28" i="2"/>
  <c r="R28" i="2" s="1"/>
  <c r="R19" i="2" l="1"/>
  <c r="R18" i="2"/>
  <c r="AD22" i="7"/>
  <c r="J22" i="7" s="1"/>
  <c r="R16" i="2"/>
  <c r="Q41" i="7"/>
  <c r="P29" i="2"/>
  <c r="P45" i="2"/>
  <c r="Q45" i="2"/>
  <c r="S22" i="7" l="1"/>
  <c r="Q32" i="7"/>
  <c r="T32" i="7"/>
  <c r="S18" i="2"/>
  <c r="Q45" i="7"/>
  <c r="S41" i="7"/>
  <c r="S45" i="7"/>
  <c r="C38" i="7"/>
  <c r="C42" i="7" s="1"/>
  <c r="R32" i="7"/>
  <c r="S16" i="2"/>
  <c r="S29" i="2" s="1"/>
  <c r="P30" i="2"/>
  <c r="P47" i="2"/>
  <c r="R45" i="2"/>
  <c r="P46" i="2"/>
  <c r="R29" i="2"/>
  <c r="C30" i="7" l="1"/>
  <c r="Q36" i="7"/>
  <c r="T25" i="7"/>
  <c r="E24" i="7"/>
  <c r="S26" i="7"/>
  <c r="E21" i="7"/>
  <c r="T24" i="7"/>
  <c r="E23" i="7"/>
  <c r="E22" i="7"/>
  <c r="T23" i="7"/>
  <c r="F30" i="7"/>
  <c r="T36" i="7"/>
  <c r="T22" i="7"/>
  <c r="R26" i="7"/>
  <c r="D21" i="7"/>
  <c r="D30" i="7"/>
  <c r="S32" i="7"/>
  <c r="S36" i="7" s="1"/>
  <c r="R36" i="7"/>
  <c r="S45" i="2"/>
  <c r="E40" i="7"/>
  <c r="G47" i="2"/>
  <c r="E45" i="7" s="1"/>
  <c r="E41" i="7"/>
  <c r="E39" i="7"/>
  <c r="E30" i="7" l="1"/>
  <c r="T26" i="7"/>
  <c r="F22" i="7"/>
  <c r="F24" i="7"/>
  <c r="F23" i="7"/>
  <c r="A14" i="7" l="1"/>
  <c r="E72" i="2" l="1"/>
  <c r="F60" i="7"/>
  <c r="G48" i="2" l="1"/>
  <c r="J47" i="2"/>
  <c r="J46" i="2"/>
  <c r="D34" i="7"/>
  <c r="H47" i="2"/>
  <c r="E46" i="7" s="1"/>
  <c r="E47" i="7" s="1"/>
  <c r="J30" i="2"/>
  <c r="F39" i="8" s="1"/>
  <c r="G39" i="8" l="1"/>
  <c r="F34" i="7"/>
  <c r="E25" i="7"/>
  <c r="J48" i="2"/>
  <c r="D25" i="7" l="1"/>
  <c r="Q47" i="2"/>
  <c r="P48" i="2" s="1"/>
  <c r="R30" i="2"/>
  <c r="S47" i="2"/>
  <c r="R47" i="2"/>
  <c r="E38" i="7" l="1"/>
  <c r="E42" i="7" s="1"/>
  <c r="G54" i="7" s="1"/>
  <c r="G51" i="7" s="1"/>
  <c r="E34" i="7"/>
  <c r="C34" i="7"/>
  <c r="C25" i="7"/>
  <c r="F21" i="7"/>
  <c r="F25" i="7" s="1"/>
  <c r="G56" i="7"/>
  <c r="R46" i="2"/>
  <c r="R48" i="2" s="1"/>
  <c r="E35" i="7" l="1"/>
  <c r="D35" i="7"/>
  <c r="F35" i="7"/>
  <c r="C35" i="7"/>
  <c r="F26" i="7"/>
  <c r="E26" i="7"/>
  <c r="C26" i="7"/>
  <c r="D26" i="7"/>
  <c r="N19" i="16"/>
  <c r="N18" i="16"/>
  <c r="N17" i="16"/>
  <c r="N16" i="16"/>
  <c r="N15" i="16"/>
  <c r="N14" i="16"/>
  <c r="N13" i="16"/>
  <c r="N12" i="16"/>
  <c r="N11" i="16"/>
  <c r="N10" i="16"/>
  <c r="L3" i="16"/>
  <c r="K3" i="16"/>
</calcChain>
</file>

<file path=xl/metadata.xml><?xml version="1.0" encoding="utf-8"?>
<metadata xmlns="http://schemas.openxmlformats.org/spreadsheetml/2006/main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futureMetadata name="XLRICHVALUE" count="2">
    <bk>
      <extLst>
        <ext xmlns:xlrd="http://schemas.microsoft.com/office/spreadsheetml/2017/richdata" uri="{3e2802c4-a4d2-4d8b-9148-e3be6c30e623}">
          <xlrd:rvb i="0"/>
        </ext>
      </extLst>
    </bk>
    <bk>
      <extLst>
        <ext xmlns:xlrd="http://schemas.microsoft.com/office/spreadsheetml/2017/richdata" uri="{3e2802c4-a4d2-4d8b-9148-e3be6c30e623}">
          <xlrd:rvb i="1"/>
        </ext>
      </extLst>
    </bk>
  </futureMetadata>
  <cellMetadata count="1">
    <bk>
      <rc t="1" v="0"/>
    </bk>
  </cellMetadata>
  <valueMetadata count="2">
    <bk>
      <rc t="2" v="0"/>
    </bk>
    <bk>
      <rc t="2" v="1"/>
    </bk>
  </valueMetadata>
</metadata>
</file>

<file path=xl/sharedStrings.xml><?xml version="1.0" encoding="utf-8"?>
<sst xmlns="http://schemas.openxmlformats.org/spreadsheetml/2006/main" count="851" uniqueCount="255">
  <si>
    <t>Nr crt</t>
  </si>
  <si>
    <t>Denumirea disciplinei</t>
  </si>
  <si>
    <t>Tip</t>
  </si>
  <si>
    <t>Cod disciplină</t>
  </si>
  <si>
    <t>C</t>
  </si>
  <si>
    <t>S</t>
  </si>
  <si>
    <t>L</t>
  </si>
  <si>
    <t>P</t>
  </si>
  <si>
    <t>Credite</t>
  </si>
  <si>
    <t>FV</t>
  </si>
  <si>
    <t>TO</t>
  </si>
  <si>
    <t>SI</t>
  </si>
  <si>
    <t>TOC</t>
  </si>
  <si>
    <t>TOA</t>
  </si>
  <si>
    <t>Ore/săptămână</t>
  </si>
  <si>
    <t>Ore/semestru</t>
  </si>
  <si>
    <t>FACULTATEA DE INGINERIE</t>
  </si>
  <si>
    <t>Domeniul:</t>
  </si>
  <si>
    <t>PLAN DE ÎNVĂŢĂMÂNT</t>
  </si>
  <si>
    <t>SEMESTRUL 1</t>
  </si>
  <si>
    <t>SEMESTRUL 2</t>
  </si>
  <si>
    <t>DF</t>
  </si>
  <si>
    <t>DC</t>
  </si>
  <si>
    <t>DS</t>
  </si>
  <si>
    <t>ANUL I</t>
  </si>
  <si>
    <t>Cat</t>
  </si>
  <si>
    <t>Denumirea disciplinei opţionale</t>
  </si>
  <si>
    <t>Forma de verificare</t>
  </si>
  <si>
    <t>Ore curs/săptămână</t>
  </si>
  <si>
    <t>Ore seminar/săptămână</t>
  </si>
  <si>
    <t>Ore laborator/săptămână</t>
  </si>
  <si>
    <t>Ore proiect/săptămână</t>
  </si>
  <si>
    <t>Total ore curs/semestru</t>
  </si>
  <si>
    <t>Total ore aplicaţii/semestru</t>
  </si>
  <si>
    <t>Total ore/semestru</t>
  </si>
  <si>
    <t>Total ore studiu individual/semestru</t>
  </si>
  <si>
    <t>Disciplină fundamentală</t>
  </si>
  <si>
    <t>Disciplină complementară</t>
  </si>
  <si>
    <t>RECTOR,</t>
  </si>
  <si>
    <t>DECAN,</t>
  </si>
  <si>
    <t>Ciclul de studii:</t>
  </si>
  <si>
    <t>Titlul absolventului:</t>
  </si>
  <si>
    <t>Durata studiilor:</t>
  </si>
  <si>
    <t>Număr credite:</t>
  </si>
  <si>
    <t>Forma de învăţământ:</t>
  </si>
  <si>
    <t>Anul</t>
  </si>
  <si>
    <t>I</t>
  </si>
  <si>
    <t>II</t>
  </si>
  <si>
    <t>III</t>
  </si>
  <si>
    <t>IV</t>
  </si>
  <si>
    <t>Activităţi didactice</t>
  </si>
  <si>
    <t>Sem. 1</t>
  </si>
  <si>
    <t>Sem. 2</t>
  </si>
  <si>
    <t>Sesiunea de examene</t>
  </si>
  <si>
    <t>Iarnă</t>
  </si>
  <si>
    <t>Vară</t>
  </si>
  <si>
    <t>Practica săptămâni</t>
  </si>
  <si>
    <t>Numărul orelor pe săptămână</t>
  </si>
  <si>
    <t>SITUAŢII STATISTICE</t>
  </si>
  <si>
    <t>Total</t>
  </si>
  <si>
    <t>%</t>
  </si>
  <si>
    <t>Categorii de discipline</t>
  </si>
  <si>
    <t>Tipuri de discipline</t>
  </si>
  <si>
    <t>Total ore fără proiect de diplomă şi practică:</t>
  </si>
  <si>
    <t>Total ore curs</t>
  </si>
  <si>
    <t>Total ore aplicaţii</t>
  </si>
  <si>
    <t>TOTAL ORE:</t>
  </si>
  <si>
    <t>ANUL II</t>
  </si>
  <si>
    <t>ANUL III</t>
  </si>
  <si>
    <t>TOTAL SEMESTRU</t>
  </si>
  <si>
    <t>TOTAL AN</t>
  </si>
  <si>
    <t>ANUL IV</t>
  </si>
  <si>
    <t>Raport  CURS / APLICAŢII:</t>
  </si>
  <si>
    <t xml:space="preserve"> </t>
  </si>
  <si>
    <t>DUPĂ SEMESTRUL 8</t>
  </si>
  <si>
    <t>UNIVERSITATEA „VASILE ALECSANDRI” DIN BACĂU</t>
  </si>
  <si>
    <t>DIRECTOR DEPARTAMENT,</t>
  </si>
  <si>
    <t>.</t>
  </si>
  <si>
    <t>Facultatea</t>
  </si>
  <si>
    <t>Decani</t>
  </si>
  <si>
    <t>Departamente</t>
  </si>
  <si>
    <t>DirectoriDep</t>
  </si>
  <si>
    <t>Ciclul de studii</t>
  </si>
  <si>
    <t>Forma de învățământ</t>
  </si>
  <si>
    <t>Domeniul</t>
  </si>
  <si>
    <t>Programul de studii</t>
  </si>
  <si>
    <t>Studii universitare de licență</t>
  </si>
  <si>
    <t>Învățământ cu frecvență (IF)</t>
  </si>
  <si>
    <t>FACULTATEA DE LITERE</t>
  </si>
  <si>
    <t>FACULTATEA DE ȘTIINȚE</t>
  </si>
  <si>
    <t>FACULTATEA DE ȘTIINȚE ECONOMICE</t>
  </si>
  <si>
    <t>FACULTATEA DE ȘTIINȚE ALE MIȘCĂRII, SPORTULUI ȘI SĂNĂTĂȚII</t>
  </si>
  <si>
    <t>Inginerie industrială</t>
  </si>
  <si>
    <t>Cod</t>
  </si>
  <si>
    <t>Programul de studii:</t>
  </si>
  <si>
    <t>Inginer</t>
  </si>
  <si>
    <t>4 ani</t>
  </si>
  <si>
    <t>Practica de an (totalul stagiilor anuale):</t>
  </si>
  <si>
    <t>240 credite la disciplinele obligatorii și opționale + 10 credite la finalizare de studii</t>
  </si>
  <si>
    <t>Procent maxim online:</t>
  </si>
  <si>
    <t>Competențe profesionale</t>
  </si>
  <si>
    <t>Competențe transversale</t>
  </si>
  <si>
    <t>COMPETENȚE CONFERITE DE PROGRAMUL DE STUDII</t>
  </si>
  <si>
    <t>APROBARE SENAT</t>
  </si>
  <si>
    <t>L IM</t>
  </si>
  <si>
    <t>P IM</t>
  </si>
  <si>
    <t>OE</t>
  </si>
  <si>
    <t>UN</t>
  </si>
  <si>
    <t>Nr. crt.</t>
  </si>
  <si>
    <t>Număr</t>
  </si>
  <si>
    <t>Număr credite OE</t>
  </si>
  <si>
    <t>Număr credite UN</t>
  </si>
  <si>
    <t>Total credite</t>
  </si>
  <si>
    <t>Universitate</t>
  </si>
  <si>
    <t>Operator economic</t>
  </si>
  <si>
    <t>Ore laborator invățare prin muncă/săptămână</t>
  </si>
  <si>
    <t>Ore proiect invățare prin muncă/săptămână</t>
  </si>
  <si>
    <t>5x30</t>
  </si>
  <si>
    <t>E</t>
  </si>
  <si>
    <t>Evaluarea cunoştinţelor fundamentale şi de specialitate</t>
  </si>
  <si>
    <t>Prezentarea şi susţinerea proiectului de diplomă</t>
  </si>
  <si>
    <t>2E</t>
  </si>
  <si>
    <t>domeniu</t>
  </si>
  <si>
    <t>Categorie disciplină</t>
  </si>
  <si>
    <t>Aplicații</t>
  </si>
  <si>
    <t>Fundamentale</t>
  </si>
  <si>
    <t>Domeniu</t>
  </si>
  <si>
    <t>Complementare</t>
  </si>
  <si>
    <t>Curs</t>
  </si>
  <si>
    <t>SEMESTRUL 3</t>
  </si>
  <si>
    <t>SEMESTRUL 4</t>
  </si>
  <si>
    <t>SEMESTRUL 5</t>
  </si>
  <si>
    <t>SEMESTRUL 6</t>
  </si>
  <si>
    <t>SEMESTRUL 7</t>
  </si>
  <si>
    <t>SEMESTRUL 8</t>
  </si>
  <si>
    <t>Prof. dr. ing. habil. Carol SCHNAKOVSZKY</t>
  </si>
  <si>
    <t>Curs 21,42%       Aplicații 21,42%</t>
  </si>
  <si>
    <t>cicluri</t>
  </si>
  <si>
    <t>Forme învățământ</t>
  </si>
  <si>
    <t>Prof. univ. dr. ing. Mirela PANAINTE-LEHĂDUȘ</t>
  </si>
  <si>
    <t>Departamentul de Energetică și Știința Calculatoarelor (ESC)</t>
  </si>
  <si>
    <t>Conf. univ. dr. ing. Claudia Manuela TOMOZEI</t>
  </si>
  <si>
    <t>Studii universitare de master</t>
  </si>
  <si>
    <t>INGINERIA MEDIULUI</t>
  </si>
  <si>
    <t>MANAGEMENTUL PROTECȚIEI MEDIULUI ÎN INDUSTRIE</t>
  </si>
  <si>
    <t>Conf. univ. dr. Brîndușa-Mariana AMĂLĂNCEI</t>
  </si>
  <si>
    <t>Departamentul de Ingineria şi Managementul Sistemelor Industriale (IMSI)</t>
  </si>
  <si>
    <t>S.l. dr. ing. Eugen HERGHELEGIU</t>
  </si>
  <si>
    <t>INGINERIA PRODUSELOR ALIMENTARE</t>
  </si>
  <si>
    <t>ȘTIINȚA ȘI INGINERIA PRODUSELOR ALIMENTARE ECOLOGICE</t>
  </si>
  <si>
    <t>Prof. univ. dr. Gloria-Cerasela CRIȘAN</t>
  </si>
  <si>
    <t>Departamentul de Inginerie şi Management, Mecatronică (IMM)</t>
  </si>
  <si>
    <t>Conf. univ. dr. ing. Cătălin DROB</t>
  </si>
  <si>
    <t>INGINERIE CHIMICĂ</t>
  </si>
  <si>
    <t>Prof. univ. dr. ing. ec. Ovidiu-Leonard TURCU</t>
  </si>
  <si>
    <t>Departamentul de Ingineria Mediului, Inginerie Mecanică și Agroturism (IMIMA)</t>
  </si>
  <si>
    <t>S.l. dr. ing. Ioan-Viorel BANU</t>
  </si>
  <si>
    <t>INGINERIE ENERGETICĂ</t>
  </si>
  <si>
    <t>ECHIPAMENTE ȘI TEHNOLOGII MODERNE ÎN ENERGETICĂ</t>
  </si>
  <si>
    <t>Conf. univ. dr. Dan-Iulian ALEXE</t>
  </si>
  <si>
    <t>Departamentul de Inginerie Chimică și Alimentară (ICA)</t>
  </si>
  <si>
    <t>Conf. univ. dr. ing. Vasilica Alisa ARUȘ</t>
  </si>
  <si>
    <t>INGINERIE INDUSTRIALĂ</t>
  </si>
  <si>
    <t>MANAGEMENTUL FABRICAȚIEI PRODUSELOR INDUSTRIALE</t>
  </si>
  <si>
    <t>STRATEGII ÎN ASIGURAREA CALITĂȚII ÎN INDUSTRIE</t>
  </si>
  <si>
    <t>INGINERIE MECANICĂ</t>
  </si>
  <si>
    <t>MANAGEMENTUL EXPLOATĂRII ECHIPAMENTELOR DE PROCES</t>
  </si>
  <si>
    <t>program</t>
  </si>
  <si>
    <t>INGINERIE ŞI MANAGEMENT</t>
  </si>
  <si>
    <t>MANAGEMENTUL SISTEMELOR INDUSTRIALE DE PRODUCȚIE ȘI SERVICII</t>
  </si>
  <si>
    <t>MECATRONICĂ ŞI ROBOTICĂ</t>
  </si>
  <si>
    <t>MECATRONICĂ AVANSATĂ</t>
  </si>
  <si>
    <t>CALCULATOARE ŞI TEHNOLOGIA INFORMAŢIEI</t>
  </si>
  <si>
    <t>TEHNOLOGIA INFORMAȚIEI APLICATĂ ÎN INDUSTRIE</t>
  </si>
  <si>
    <t>MANAGEMENTUL SECURITĂȚII ȘI SĂNĂTĂȚII ÎN MUNCĂ</t>
  </si>
  <si>
    <t>ENOLOGIE, SOMELIERIE ȘI ECOTURISM</t>
  </si>
  <si>
    <t>TEHNOLOGIA INFORMAȚIEI</t>
  </si>
  <si>
    <t>INGINERIA ȘI PROTECȚIA MEDIULUI ÎN INDUSTRIE</t>
  </si>
  <si>
    <t>ROBOTICĂ</t>
  </si>
  <si>
    <t>TEHNOLGIA CONSTRUCȚIILOR DE MAȘINI</t>
  </si>
  <si>
    <t>DESIGN INDUSTRIAL</t>
  </si>
  <si>
    <t>INGINERIA ȘI MANAGEMENTUL CALLITĂȚII</t>
  </si>
  <si>
    <t>INGINERIE ECONOMICĂ ÎN DOMENIUL MECANIC</t>
  </si>
  <si>
    <t>ECHIPAMENTE PENTRU PROCESE INDUSTRIALE</t>
  </si>
  <si>
    <t>ENERGETICĂ INDUSTRIALĂ</t>
  </si>
  <si>
    <t>Categorii discipline</t>
  </si>
  <si>
    <t>INGINERIE BIOCHIMICĂ</t>
  </si>
  <si>
    <t>INGINERIE ȘI MANAGEMENT ÎN AGRICULTURĂ ȘI DEZVOLTARE RURALĂ</t>
  </si>
  <si>
    <t>INGINERIE ȘI MANAGEMENT ÎN ALIMENTAȚIA PUBLICĂ ȘI AGROTURISM</t>
  </si>
  <si>
    <t>Disciplină de specializare</t>
  </si>
  <si>
    <t>Învățământ cu frecvență dual (IFD)</t>
  </si>
  <si>
    <t>TEHNOLGIA CONSTRUCȚIILOR DE MAȘINI DUAL</t>
  </si>
  <si>
    <t>DESIGN INDUSTRIAL DUAL</t>
  </si>
  <si>
    <t>INGINERIA ȘI PROTECȚIA MEDIULUI ÎN INDUSTRIE DUAL</t>
  </si>
  <si>
    <t>ECHIPAMENTE PENTRU PROCESE INDUSTRIALE DUAL</t>
  </si>
  <si>
    <t>Tipuri discipline</t>
  </si>
  <si>
    <t>ENERGETICĂ INDUSTRIALĂ DUAL</t>
  </si>
  <si>
    <t>DOB</t>
  </si>
  <si>
    <t>Disciplină obligatorie</t>
  </si>
  <si>
    <t>INGINERIA PRODUSELOR ALIMENTARE DUAL</t>
  </si>
  <si>
    <t>DOP</t>
  </si>
  <si>
    <t>Disciplină opţională sau la alegere (min. 10%)</t>
  </si>
  <si>
    <t>MANAGEMENTUL FABRICAȚIEI PRODUSELOR INDUSTRIALE DUAL</t>
  </si>
  <si>
    <t>DFA</t>
  </si>
  <si>
    <t>Disciplină facultativă</t>
  </si>
  <si>
    <t>INGINERIE BIOCHIMICĂ DUAL</t>
  </si>
  <si>
    <t>Forme verificare</t>
  </si>
  <si>
    <t>Examen</t>
  </si>
  <si>
    <t>Colocviu</t>
  </si>
  <si>
    <t>V</t>
  </si>
  <si>
    <t>Verificare</t>
  </si>
  <si>
    <t>Lista conditionată</t>
  </si>
  <si>
    <t>Enologie, somelierie și ecoturism</t>
  </si>
  <si>
    <t>INGINERIA ȘI MANAGEMENTUL CALITĂȚII DUAL</t>
  </si>
  <si>
    <t>TEHNOLOGIA INFORMAȚIEI DUAL</t>
  </si>
  <si>
    <t>MECATRONICĂ</t>
  </si>
  <si>
    <t>MECATRONICĂ DUAL</t>
  </si>
  <si>
    <t>INGINERIA DEZVOLTĂRII RURALE DURABILE</t>
  </si>
  <si>
    <t>INGINERIA ȘI MANAGEMENTUL AFACERILOR</t>
  </si>
  <si>
    <t>INGINERIE FARMACEUTICĂ</t>
  </si>
  <si>
    <t>ȘTIINȚE INGINEREȘTI APLICATE</t>
  </si>
  <si>
    <t>ȘTIINȚE GASTRONOMICE</t>
  </si>
  <si>
    <t>CHIMIA MOLECULELOR BIOACTIVE - OBȚINERE, VALORIFICARE, CONTROLUL ȘI ASIGURAREA CALITĂȚII</t>
  </si>
  <si>
    <t>MANAGEMENTUL PROTECȚIEI MEDIULUI ÎN INDUSTRIE DUAL</t>
  </si>
  <si>
    <t>MECATRONICĂ AVANSATĂ DUAL</t>
  </si>
  <si>
    <t>MANAGEMENTUL SISTEMELOR INDUSTRIALE DE PRODUCȚIE ȘI SERVICII DUAL</t>
  </si>
  <si>
    <t>MANAGEMENTUL EXPLOATĂRII ECHIPAMENTELOR DE PROCES DUAL</t>
  </si>
  <si>
    <t>ȘTIINȚA ȘI INGINERIA PRODUSELOR ALIMENTARE ECOLOGICE DUAL</t>
  </si>
  <si>
    <t>......................</t>
  </si>
  <si>
    <t>Valabil începând cu anul I universitar ........ - ...........</t>
  </si>
  <si>
    <t>Specializare</t>
  </si>
  <si>
    <t>UB01XXX</t>
  </si>
  <si>
    <t>DOP1</t>
  </si>
  <si>
    <t>DOP3</t>
  </si>
  <si>
    <t>DOP4</t>
  </si>
  <si>
    <t>DOP5</t>
  </si>
  <si>
    <t>DOP6</t>
  </si>
  <si>
    <t>DOP7</t>
  </si>
  <si>
    <t>DOP2</t>
  </si>
  <si>
    <t>Prof. univ. dr. ing. Carol SCHNAKOVSZKY</t>
  </si>
  <si>
    <t>Semestrul 1</t>
  </si>
  <si>
    <t>Semestrul 2</t>
  </si>
  <si>
    <t>Practică de domeniu</t>
  </si>
  <si>
    <t>Practică de specialitate</t>
  </si>
  <si>
    <t>TOTAL</t>
  </si>
  <si>
    <t>Cifră cod</t>
  </si>
  <si>
    <t>Ore aplicații</t>
  </si>
  <si>
    <t>DOP 1</t>
  </si>
  <si>
    <t>UB01XX</t>
  </si>
  <si>
    <t>Celule în care trebuie introduse/selectate date</t>
  </si>
  <si>
    <t>Celule cu completare automată</t>
  </si>
  <si>
    <t>Elaborare proiect diplomă:</t>
  </si>
  <si>
    <t>Elaborarea proiectului de diplomă:</t>
  </si>
  <si>
    <t>E*</t>
  </si>
  <si>
    <t>Examen scris și oral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</si>
</sst>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%"/>
  </numFmts>
  <fonts count="51">
    <font>
      <sz val="10"/>
      <name val="Arial"/>
      <charset val="238"/>
    </font>
    <font>
      <sz val="10"/>
      <name val="Arial"/>
      <family val="2"/>
    </font>
    <font>
      <sz val="8"/>
      <name val="Arial"/>
      <family val="2"/>
    </font>
    <font>
      <sz val="10"/>
      <name val="Arial"/>
      <family val="2"/>
    </font>
    <font>
      <sz val="10"/>
      <name val="Aptos Display"/>
      <family val="2"/>
    </font>
    <font>
      <sz val="10"/>
      <color theme="1"/>
      <name val="Aptos Display"/>
      <family val="2"/>
    </font>
    <font>
      <b/>
      <sz val="10"/>
      <name val="Aptos Display"/>
      <family val="2"/>
    </font>
    <font>
      <b/>
      <sz val="8"/>
      <name val="Aptos Display"/>
      <family val="2"/>
    </font>
    <font>
      <sz val="8"/>
      <name val="Aptos Display"/>
      <family val="2"/>
    </font>
    <font>
      <b/>
      <sz val="10"/>
      <color theme="0"/>
      <name val="Aptos Display"/>
      <family val="2"/>
    </font>
    <font>
      <sz val="13"/>
      <name val="Aptos Display"/>
      <family val="2"/>
    </font>
    <font>
      <sz val="11"/>
      <name val="Aptos Display"/>
      <family val="2"/>
    </font>
    <font>
      <b/>
      <sz val="11"/>
      <name val="Aptos Display"/>
      <family val="2"/>
    </font>
    <font>
      <b/>
      <sz val="14"/>
      <name val="Aptos Display"/>
      <family val="2"/>
    </font>
    <font>
      <b/>
      <sz val="9"/>
      <name val="Aptos Display"/>
      <family val="2"/>
    </font>
    <font>
      <sz val="9"/>
      <name val="Aptos Display"/>
      <family val="2"/>
    </font>
    <font>
      <sz val="9"/>
      <color theme="0"/>
      <name val="Aptos Display"/>
      <family val="2"/>
    </font>
    <font>
      <sz val="10"/>
      <color theme="0"/>
      <name val="Aptos Display"/>
      <family val="2"/>
    </font>
    <font>
      <sz val="11"/>
      <color theme="0"/>
      <name val="Aptos Display"/>
      <family val="2"/>
    </font>
    <font>
      <b/>
      <sz val="12"/>
      <name val="Aptos Display"/>
      <family val="2"/>
    </font>
    <font>
      <sz val="10"/>
      <color indexed="9"/>
      <name val="Aptos Display"/>
      <family val="2"/>
    </font>
    <font>
      <b/>
      <sz val="11"/>
      <color rgb="FF000000"/>
      <name val="Aptos Display"/>
      <family val="2"/>
    </font>
    <font>
      <sz val="11"/>
      <color rgb="FF000000"/>
      <name val="Aptos Display"/>
      <family val="2"/>
    </font>
    <font>
      <sz val="8"/>
      <color indexed="63"/>
      <name val="Aptos Display"/>
      <family val="2"/>
    </font>
    <font>
      <sz val="8"/>
      <color indexed="9"/>
      <name val="Aptos Display"/>
      <family val="2"/>
    </font>
    <font>
      <sz val="8"/>
      <color theme="9"/>
      <name val="Aptos Display"/>
      <family val="2"/>
    </font>
    <font>
      <sz val="10"/>
      <color indexed="63"/>
      <name val="Aptos Display"/>
      <family val="2"/>
    </font>
    <font>
      <sz val="12"/>
      <color indexed="63"/>
      <name val="Aptos Display"/>
      <family val="2"/>
    </font>
    <font>
      <sz val="12"/>
      <color indexed="9"/>
      <name val="Aptos Display"/>
      <family val="2"/>
    </font>
    <font>
      <sz val="12"/>
      <name val="Aptos Display"/>
      <family val="2"/>
    </font>
    <font>
      <b/>
      <sz val="8"/>
      <color indexed="63"/>
      <name val="Aptos Display"/>
      <family val="2"/>
    </font>
    <font>
      <b/>
      <sz val="8"/>
      <color indexed="9"/>
      <name val="Aptos Display"/>
      <family val="2"/>
    </font>
    <font>
      <b/>
      <sz val="8"/>
      <color theme="9"/>
      <name val="Aptos Display"/>
      <family val="2"/>
    </font>
    <font>
      <sz val="8"/>
      <color theme="0"/>
      <name val="Aptos Display"/>
      <family val="2"/>
    </font>
    <font>
      <sz val="8"/>
      <color rgb="FFFF0000"/>
      <name val="Aptos Display"/>
      <family val="2"/>
    </font>
    <font>
      <i/>
      <sz val="8"/>
      <name val="Aptos Display"/>
      <family val="2"/>
    </font>
    <font>
      <sz val="8"/>
      <color theme="0" tint="-0.499984740745262"/>
      <name val="Aptos Display"/>
      <family val="2"/>
    </font>
    <font>
      <b/>
      <sz val="8"/>
      <color theme="0" tint="-0.499984740745262"/>
      <name val="Aptos Display"/>
      <family val="2"/>
    </font>
    <font>
      <sz val="12"/>
      <color theme="0" tint="-0.499984740745262"/>
      <name val="Aptos Display"/>
      <family val="2"/>
    </font>
    <font>
      <sz val="9"/>
      <color theme="1"/>
      <name val="Aptos Display"/>
      <family val="2"/>
    </font>
    <font>
      <i/>
      <sz val="10"/>
      <name val="Aptos Display"/>
      <family val="2"/>
    </font>
    <font>
      <sz val="11"/>
      <color indexed="63"/>
      <name val="Aptos Display"/>
      <family val="2"/>
    </font>
    <font>
      <sz val="11"/>
      <color indexed="9"/>
      <name val="Aptos Display"/>
      <family val="2"/>
    </font>
    <font>
      <sz val="11"/>
      <color theme="0" tint="-0.499984740745262"/>
      <name val="Aptos Display"/>
      <family val="2"/>
    </font>
    <font>
      <b/>
      <sz val="11"/>
      <color rgb="FF0070C0"/>
      <name val="Aptos Display"/>
      <family val="2"/>
    </font>
    <font>
      <sz val="10"/>
      <color theme="0" tint="-0.499984740745262"/>
      <name val="Aptos Display"/>
      <family val="2"/>
    </font>
    <font>
      <b/>
      <sz val="8"/>
      <color theme="8"/>
      <name val="Aptos Display"/>
      <family val="2"/>
    </font>
    <font>
      <sz val="8"/>
      <color theme="8"/>
      <name val="Aptos Display"/>
      <family val="2"/>
    </font>
    <font>
      <b/>
      <sz val="12"/>
      <color theme="5" tint="-0.249977111117893"/>
      <name val="Aptos Display"/>
      <family val="2"/>
    </font>
    <font>
      <b/>
      <sz val="12"/>
      <color theme="7" tint="-0.249977111117893"/>
      <name val="Aptos Display"/>
      <family val="2"/>
    </font>
    <font>
      <b/>
      <sz val="8"/>
      <name val="Arial"/>
      <family val="2"/>
    </font>
  </fonts>
  <fills count="13">
    <fill>
      <patternFill patternType="none"/>
    </fill>
    <fill>
      <patternFill patternType="gray125"/>
    </fill>
    <fill>
      <patternFill patternType="solid">
        <fgColor indexed="63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 tint="0.59999389629810485"/>
        <bgColor theme="4" tint="0.59999389629810485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7" tint="0.59999389629810485"/>
        <bgColor indexed="64"/>
      </patternFill>
    </fill>
  </fills>
  <borders count="73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3">
    <xf numFmtId="0" fontId="0" fillId="0" borderId="0"/>
    <xf numFmtId="0" fontId="3" fillId="0" borderId="0"/>
    <xf numFmtId="9" fontId="1" fillId="0" borderId="0" applyFont="0" applyFill="0" applyBorder="0" applyAlignment="0" applyProtection="0"/>
  </cellStyleXfs>
  <cellXfs count="405">
    <xf numFmtId="0" fontId="0" fillId="0" borderId="0" xfId="0"/>
    <xf numFmtId="0" fontId="4" fillId="0" borderId="0" xfId="0" applyFont="1"/>
    <xf numFmtId="0" fontId="5" fillId="9" borderId="60" xfId="0" applyFont="1" applyFill="1" applyBorder="1"/>
    <xf numFmtId="0" fontId="5" fillId="10" borderId="60" xfId="0" applyFont="1" applyFill="1" applyBorder="1"/>
    <xf numFmtId="0" fontId="4" fillId="0" borderId="0" xfId="0" applyFont="1" applyAlignment="1">
      <alignment vertical="center" wrapText="1"/>
    </xf>
    <xf numFmtId="0" fontId="6" fillId="0" borderId="0" xfId="0" applyFont="1"/>
    <xf numFmtId="0" fontId="7" fillId="0" borderId="0" xfId="0" applyFont="1" applyAlignment="1">
      <alignment horizontal="center" vertical="center"/>
    </xf>
    <xf numFmtId="0" fontId="8" fillId="0" borderId="0" xfId="0" applyFont="1" applyAlignment="1">
      <alignment vertical="center"/>
    </xf>
    <xf numFmtId="0" fontId="5" fillId="9" borderId="61" xfId="0" applyFont="1" applyFill="1" applyBorder="1"/>
    <xf numFmtId="0" fontId="5" fillId="10" borderId="61" xfId="0" applyFont="1" applyFill="1" applyBorder="1"/>
    <xf numFmtId="0" fontId="11" fillId="0" borderId="0" xfId="0" applyFont="1" applyAlignment="1">
      <alignment horizontal="center" vertical="center"/>
    </xf>
    <xf numFmtId="0" fontId="11" fillId="0" borderId="0" xfId="0" applyFont="1"/>
    <xf numFmtId="0" fontId="4" fillId="0" borderId="0" xfId="0" applyFont="1" applyAlignment="1">
      <alignment vertical="center"/>
    </xf>
    <xf numFmtId="0" fontId="4" fillId="0" borderId="0" xfId="0" applyFont="1" applyAlignment="1">
      <alignment horizontal="center" vertical="center"/>
    </xf>
    <xf numFmtId="0" fontId="11" fillId="0" borderId="0" xfId="0" applyFont="1" applyAlignment="1">
      <alignment vertical="center"/>
    </xf>
    <xf numFmtId="0" fontId="6" fillId="0" borderId="32" xfId="0" applyFont="1" applyBorder="1" applyAlignment="1">
      <alignment horizontal="center" vertical="center"/>
    </xf>
    <xf numFmtId="0" fontId="4" fillId="0" borderId="16" xfId="0" applyFont="1" applyBorder="1" applyAlignment="1">
      <alignment horizontal="center" vertical="center"/>
    </xf>
    <xf numFmtId="0" fontId="4" fillId="0" borderId="24" xfId="0" applyFont="1" applyBorder="1" applyAlignment="1">
      <alignment horizontal="center" vertical="center"/>
    </xf>
    <xf numFmtId="0" fontId="4" fillId="0" borderId="27" xfId="0" applyFont="1" applyBorder="1" applyAlignment="1">
      <alignment horizontal="center" vertical="center"/>
    </xf>
    <xf numFmtId="0" fontId="6" fillId="0" borderId="30" xfId="0" applyFont="1" applyBorder="1" applyAlignment="1">
      <alignment horizontal="center" vertical="center"/>
    </xf>
    <xf numFmtId="0" fontId="4" fillId="0" borderId="17" xfId="0" applyFont="1" applyBorder="1" applyAlignment="1">
      <alignment horizontal="center" vertical="center"/>
    </xf>
    <xf numFmtId="0" fontId="4" fillId="0" borderId="29" xfId="0" applyFont="1" applyBorder="1" applyAlignment="1">
      <alignment horizontal="center" vertical="center"/>
    </xf>
    <xf numFmtId="0" fontId="6" fillId="0" borderId="3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22" xfId="0" applyFont="1" applyBorder="1" applyAlignment="1">
      <alignment horizontal="center" vertical="center"/>
    </xf>
    <xf numFmtId="0" fontId="6" fillId="0" borderId="15" xfId="0" applyFont="1" applyBorder="1" applyAlignment="1">
      <alignment horizontal="center" vertical="center"/>
    </xf>
    <xf numFmtId="0" fontId="6" fillId="0" borderId="20" xfId="0" applyFont="1" applyBorder="1" applyAlignment="1">
      <alignment horizontal="center" vertical="center"/>
    </xf>
    <xf numFmtId="0" fontId="6" fillId="0" borderId="21" xfId="0" applyFont="1" applyBorder="1" applyAlignment="1">
      <alignment horizontal="center" vertical="center"/>
    </xf>
    <xf numFmtId="0" fontId="6" fillId="0" borderId="17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0" xfId="0" applyFont="1" applyAlignment="1">
      <alignment horizontal="left" vertical="center"/>
    </xf>
    <xf numFmtId="0" fontId="15" fillId="0" borderId="0" xfId="0" applyFont="1" applyAlignment="1">
      <alignment horizontal="center" vertical="center"/>
    </xf>
    <xf numFmtId="0" fontId="16" fillId="0" borderId="0" xfId="0" applyFont="1" applyAlignment="1">
      <alignment horizontal="center" vertical="center"/>
    </xf>
    <xf numFmtId="0" fontId="6" fillId="0" borderId="28" xfId="0" applyFont="1" applyBorder="1" applyAlignment="1">
      <alignment horizontal="center" vertical="center"/>
    </xf>
    <xf numFmtId="0" fontId="6" fillId="0" borderId="26" xfId="0" applyFont="1" applyBorder="1" applyAlignment="1">
      <alignment horizontal="center" vertical="center"/>
    </xf>
    <xf numFmtId="0" fontId="6" fillId="0" borderId="36" xfId="0" applyFont="1" applyBorder="1" applyAlignment="1">
      <alignment horizontal="center" vertical="center"/>
    </xf>
    <xf numFmtId="0" fontId="6" fillId="0" borderId="37" xfId="0" applyFont="1" applyBorder="1" applyAlignment="1">
      <alignment horizontal="center" vertical="center"/>
    </xf>
    <xf numFmtId="0" fontId="6" fillId="0" borderId="11" xfId="0" applyFont="1" applyBorder="1" applyAlignment="1">
      <alignment horizontal="center" vertical="center"/>
    </xf>
    <xf numFmtId="0" fontId="6" fillId="0" borderId="38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38" xfId="0" applyFont="1" applyBorder="1" applyAlignment="1">
      <alignment horizontal="center" vertical="center"/>
    </xf>
    <xf numFmtId="0" fontId="6" fillId="0" borderId="19" xfId="0" applyFont="1" applyBorder="1" applyAlignment="1">
      <alignment horizontal="center" vertical="center"/>
    </xf>
    <xf numFmtId="0" fontId="6" fillId="0" borderId="39" xfId="0" applyFont="1" applyBorder="1" applyAlignment="1">
      <alignment horizontal="center" vertical="center"/>
    </xf>
    <xf numFmtId="0" fontId="4" fillId="0" borderId="28" xfId="0" applyFont="1" applyBorder="1" applyAlignment="1">
      <alignment horizontal="center" vertical="center"/>
    </xf>
    <xf numFmtId="164" fontId="6" fillId="0" borderId="26" xfId="2" applyNumberFormat="1" applyFont="1" applyBorder="1" applyAlignment="1">
      <alignment horizontal="center" vertical="center"/>
    </xf>
    <xf numFmtId="164" fontId="6" fillId="0" borderId="0" xfId="2" applyNumberFormat="1" applyFont="1" applyBorder="1" applyAlignment="1">
      <alignment horizontal="center" vertical="center"/>
    </xf>
    <xf numFmtId="0" fontId="6" fillId="0" borderId="12" xfId="0" applyFont="1" applyBorder="1" applyAlignment="1">
      <alignment horizontal="center" vertical="center"/>
    </xf>
    <xf numFmtId="0" fontId="6" fillId="0" borderId="15" xfId="0" applyFont="1" applyBorder="1" applyAlignment="1" applyProtection="1">
      <alignment horizontal="center" vertical="center" wrapText="1"/>
      <protection locked="0"/>
    </xf>
    <xf numFmtId="0" fontId="6" fillId="0" borderId="13" xfId="0" applyFont="1" applyBorder="1" applyAlignment="1">
      <alignment horizontal="center" vertical="center"/>
    </xf>
    <xf numFmtId="0" fontId="6" fillId="0" borderId="17" xfId="0" applyFont="1" applyBorder="1" applyAlignment="1" applyProtection="1">
      <alignment horizontal="center" vertical="center" wrapText="1"/>
      <protection locked="0"/>
    </xf>
    <xf numFmtId="0" fontId="4" fillId="0" borderId="11" xfId="0" applyFont="1" applyBorder="1" applyAlignment="1">
      <alignment horizontal="center" vertical="center"/>
    </xf>
    <xf numFmtId="0" fontId="4" fillId="0" borderId="13" xfId="0" applyFont="1" applyBorder="1" applyAlignment="1">
      <alignment horizontal="center" vertical="center"/>
    </xf>
    <xf numFmtId="164" fontId="6" fillId="0" borderId="10" xfId="2" applyNumberFormat="1" applyFont="1" applyBorder="1" applyAlignment="1">
      <alignment horizontal="center" vertical="center"/>
    </xf>
    <xf numFmtId="9" fontId="6" fillId="0" borderId="40" xfId="2" applyFont="1" applyBorder="1" applyAlignment="1">
      <alignment horizontal="center" vertical="center"/>
    </xf>
    <xf numFmtId="164" fontId="6" fillId="0" borderId="28" xfId="2" applyNumberFormat="1" applyFont="1" applyBorder="1" applyAlignment="1">
      <alignment horizontal="center" vertical="center"/>
    </xf>
    <xf numFmtId="0" fontId="7" fillId="0" borderId="6" xfId="0" applyFont="1" applyBorder="1" applyAlignment="1">
      <alignment horizontal="center" vertical="center"/>
    </xf>
    <xf numFmtId="0" fontId="8" fillId="0" borderId="0" xfId="0" applyFont="1" applyAlignment="1">
      <alignment horizontal="left" vertical="center"/>
    </xf>
    <xf numFmtId="0" fontId="4" fillId="0" borderId="41" xfId="0" applyFont="1" applyBorder="1" applyAlignment="1">
      <alignment horizontal="center" vertical="center"/>
    </xf>
    <xf numFmtId="0" fontId="15" fillId="0" borderId="0" xfId="0" applyFont="1" applyAlignment="1" applyProtection="1">
      <alignment horizontal="center" vertical="center"/>
      <protection locked="0"/>
    </xf>
    <xf numFmtId="0" fontId="8" fillId="0" borderId="0" xfId="0" applyFont="1" applyAlignment="1">
      <alignment horizontal="center" vertical="center"/>
    </xf>
    <xf numFmtId="0" fontId="19" fillId="0" borderId="0" xfId="0" applyFont="1" applyAlignment="1">
      <alignment horizontal="left" vertical="center"/>
    </xf>
    <xf numFmtId="9" fontId="6" fillId="0" borderId="12" xfId="2" applyFont="1" applyBorder="1" applyAlignment="1">
      <alignment horizontal="center" vertical="center"/>
    </xf>
    <xf numFmtId="0" fontId="6" fillId="0" borderId="0" xfId="0" applyFont="1" applyAlignment="1">
      <alignment vertical="center"/>
    </xf>
    <xf numFmtId="0" fontId="6" fillId="0" borderId="62" xfId="0" applyFont="1" applyBorder="1" applyAlignment="1">
      <alignment horizontal="center" vertical="center"/>
    </xf>
    <xf numFmtId="0" fontId="6" fillId="0" borderId="55" xfId="0" applyFont="1" applyBorder="1" applyAlignment="1">
      <alignment horizontal="center" vertical="center"/>
    </xf>
    <xf numFmtId="0" fontId="4" fillId="0" borderId="59" xfId="0" applyFont="1" applyBorder="1" applyAlignment="1">
      <alignment horizontal="center" vertical="center"/>
    </xf>
    <xf numFmtId="164" fontId="6" fillId="0" borderId="49" xfId="2" applyNumberFormat="1" applyFont="1" applyBorder="1" applyAlignment="1">
      <alignment horizontal="center" vertical="center"/>
    </xf>
    <xf numFmtId="164" fontId="6" fillId="0" borderId="51" xfId="2" applyNumberFormat="1" applyFont="1" applyBorder="1" applyAlignment="1">
      <alignment horizontal="center" vertical="center"/>
    </xf>
    <xf numFmtId="164" fontId="6" fillId="0" borderId="44" xfId="2" applyNumberFormat="1" applyFont="1" applyBorder="1" applyAlignment="1">
      <alignment horizontal="center" vertical="center"/>
    </xf>
    <xf numFmtId="0" fontId="4" fillId="0" borderId="10" xfId="0" applyFont="1" applyBorder="1" applyAlignment="1">
      <alignment horizontal="center" vertical="center"/>
    </xf>
    <xf numFmtId="0" fontId="4" fillId="0" borderId="36" xfId="0" applyFont="1" applyBorder="1" applyAlignment="1">
      <alignment horizontal="center" vertical="center"/>
    </xf>
    <xf numFmtId="0" fontId="4" fillId="0" borderId="37" xfId="0" applyFont="1" applyBorder="1" applyAlignment="1">
      <alignment horizontal="center" vertical="center"/>
    </xf>
    <xf numFmtId="0" fontId="6" fillId="0" borderId="52" xfId="0" applyFont="1" applyBorder="1" applyAlignment="1" applyProtection="1">
      <alignment vertical="center" wrapText="1"/>
      <protection locked="0"/>
    </xf>
    <xf numFmtId="0" fontId="6" fillId="0" borderId="58" xfId="0" applyFont="1" applyBorder="1" applyAlignment="1" applyProtection="1">
      <alignment vertical="center" wrapText="1"/>
      <protection locked="0"/>
    </xf>
    <xf numFmtId="0" fontId="6" fillId="0" borderId="25" xfId="0" applyFont="1" applyBorder="1" applyAlignment="1" applyProtection="1">
      <alignment vertical="center" wrapText="1"/>
      <protection locked="0"/>
    </xf>
    <xf numFmtId="0" fontId="6" fillId="0" borderId="7" xfId="0" applyFont="1" applyBorder="1" applyAlignment="1" applyProtection="1">
      <alignment vertical="center"/>
      <protection locked="0"/>
    </xf>
    <xf numFmtId="0" fontId="6" fillId="0" borderId="10" xfId="0" applyFont="1" applyBorder="1" applyAlignment="1">
      <alignment horizontal="center" vertical="center"/>
    </xf>
    <xf numFmtId="0" fontId="23" fillId="3" borderId="0" xfId="0" applyFont="1" applyFill="1" applyAlignment="1">
      <alignment horizontal="center" vertical="center"/>
    </xf>
    <xf numFmtId="0" fontId="23" fillId="2" borderId="0" xfId="0" applyFont="1" applyFill="1" applyAlignment="1">
      <alignment horizontal="center" vertical="center"/>
    </xf>
    <xf numFmtId="0" fontId="24" fillId="3" borderId="0" xfId="0" applyFont="1" applyFill="1" applyAlignment="1">
      <alignment horizontal="center" vertical="center"/>
    </xf>
    <xf numFmtId="0" fontId="25" fillId="3" borderId="0" xfId="0" applyFont="1" applyFill="1" applyAlignment="1">
      <alignment horizontal="center" vertical="center"/>
    </xf>
    <xf numFmtId="0" fontId="8" fillId="3" borderId="0" xfId="0" applyFont="1" applyFill="1" applyAlignment="1">
      <alignment horizontal="center" vertical="center"/>
    </xf>
    <xf numFmtId="0" fontId="12" fillId="0" borderId="0" xfId="0" applyFont="1" applyAlignment="1">
      <alignment horizontal="left" vertical="center"/>
    </xf>
    <xf numFmtId="0" fontId="4" fillId="3" borderId="0" xfId="0" applyFont="1" applyFill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27" fillId="3" borderId="0" xfId="0" applyFont="1" applyFill="1" applyAlignment="1">
      <alignment horizontal="center" vertical="center"/>
    </xf>
    <xf numFmtId="0" fontId="29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30" fillId="3" borderId="0" xfId="0" applyFont="1" applyFill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8" fillId="0" borderId="53" xfId="0" applyFont="1" applyBorder="1" applyAlignment="1" applyProtection="1">
      <alignment horizontal="center" vertical="center"/>
      <protection locked="0"/>
    </xf>
    <xf numFmtId="0" fontId="8" fillId="5" borderId="53" xfId="0" applyFont="1" applyFill="1" applyBorder="1" applyAlignment="1" applyProtection="1">
      <alignment horizontal="center" vertical="center"/>
      <protection locked="0"/>
    </xf>
    <xf numFmtId="0" fontId="34" fillId="3" borderId="0" xfId="0" applyFont="1" applyFill="1" applyAlignment="1">
      <alignment horizontal="center" vertical="center"/>
    </xf>
    <xf numFmtId="0" fontId="34" fillId="0" borderId="53" xfId="0" applyFont="1" applyBorder="1" applyAlignment="1" applyProtection="1">
      <alignment horizontal="center" vertical="center"/>
      <protection locked="0"/>
    </xf>
    <xf numFmtId="0" fontId="34" fillId="0" borderId="0" xfId="0" applyFont="1" applyAlignment="1">
      <alignment horizontal="center" vertical="center"/>
    </xf>
    <xf numFmtId="0" fontId="17" fillId="0" borderId="0" xfId="0" applyFont="1" applyAlignment="1">
      <alignment horizontal="center" vertical="center"/>
    </xf>
    <xf numFmtId="0" fontId="33" fillId="0" borderId="0" xfId="0" applyFont="1" applyAlignment="1">
      <alignment horizontal="center" vertical="center"/>
    </xf>
    <xf numFmtId="0" fontId="6" fillId="0" borderId="22" xfId="0" applyFont="1" applyBorder="1" applyAlignment="1">
      <alignment horizontal="center" vertical="center"/>
    </xf>
    <xf numFmtId="0" fontId="11" fillId="0" borderId="0" xfId="0" applyFont="1" applyAlignment="1">
      <alignment horizontal="left" vertical="center"/>
    </xf>
    <xf numFmtId="0" fontId="11" fillId="3" borderId="0" xfId="0" applyFont="1" applyFill="1" applyAlignment="1">
      <alignment vertical="center"/>
    </xf>
    <xf numFmtId="0" fontId="4" fillId="3" borderId="0" xfId="0" applyFont="1" applyFill="1" applyAlignment="1">
      <alignment vertical="center"/>
    </xf>
    <xf numFmtId="0" fontId="4" fillId="3" borderId="0" xfId="0" applyFont="1" applyFill="1" applyAlignment="1" applyProtection="1">
      <alignment horizontal="center" vertical="center"/>
      <protection locked="0"/>
    </xf>
    <xf numFmtId="2" fontId="4" fillId="0" borderId="0" xfId="2" applyNumberFormat="1" applyFont="1" applyAlignment="1">
      <alignment horizontal="right" vertical="center"/>
    </xf>
    <xf numFmtId="0" fontId="17" fillId="0" borderId="0" xfId="0" applyFont="1" applyAlignment="1">
      <alignment vertical="center"/>
    </xf>
    <xf numFmtId="0" fontId="11" fillId="0" borderId="0" xfId="0" applyFont="1" applyAlignment="1" applyProtection="1">
      <alignment vertical="center"/>
      <protection locked="0"/>
    </xf>
    <xf numFmtId="0" fontId="11" fillId="0" borderId="0" xfId="0" applyFont="1" applyAlignment="1" applyProtection="1">
      <alignment horizontal="left" vertical="center"/>
      <protection locked="0"/>
    </xf>
    <xf numFmtId="0" fontId="10" fillId="0" borderId="0" xfId="0" applyFont="1" applyAlignment="1">
      <alignment vertical="center"/>
    </xf>
    <xf numFmtId="0" fontId="19" fillId="0" borderId="0" xfId="0" applyFont="1" applyAlignment="1">
      <alignment vertical="center"/>
    </xf>
    <xf numFmtId="0" fontId="10" fillId="3" borderId="0" xfId="0" applyFont="1" applyFill="1" applyAlignment="1">
      <alignment vertical="center"/>
    </xf>
    <xf numFmtId="2" fontId="12" fillId="0" borderId="0" xfId="0" applyNumberFormat="1" applyFont="1" applyAlignment="1">
      <alignment vertical="center"/>
    </xf>
    <xf numFmtId="2" fontId="6" fillId="0" borderId="0" xfId="0" applyNumberFormat="1" applyFont="1" applyAlignment="1">
      <alignment vertical="center"/>
    </xf>
    <xf numFmtId="0" fontId="12" fillId="0" borderId="0" xfId="0" applyFont="1" applyAlignment="1">
      <alignment vertical="center"/>
    </xf>
    <xf numFmtId="2" fontId="12" fillId="0" borderId="0" xfId="0" applyNumberFormat="1" applyFont="1" applyAlignment="1" applyProtection="1">
      <alignment vertical="center"/>
      <protection locked="0"/>
    </xf>
    <xf numFmtId="0" fontId="13" fillId="0" borderId="0" xfId="0" applyFont="1" applyAlignment="1">
      <alignment horizontal="center" vertical="center"/>
    </xf>
    <xf numFmtId="0" fontId="14" fillId="0" borderId="0" xfId="0" applyFont="1" applyAlignment="1">
      <alignment vertical="center"/>
    </xf>
    <xf numFmtId="0" fontId="14" fillId="3" borderId="0" xfId="0" applyFont="1" applyFill="1" applyAlignment="1">
      <alignment vertical="center"/>
    </xf>
    <xf numFmtId="0" fontId="4" fillId="6" borderId="0" xfId="0" applyFont="1" applyFill="1" applyAlignment="1">
      <alignment vertical="center"/>
    </xf>
    <xf numFmtId="0" fontId="18" fillId="3" borderId="0" xfId="0" applyFont="1" applyFill="1" applyAlignment="1">
      <alignment vertical="center"/>
    </xf>
    <xf numFmtId="0" fontId="6" fillId="0" borderId="0" xfId="0" applyFont="1" applyAlignment="1" applyProtection="1">
      <alignment vertical="center"/>
      <protection locked="0"/>
    </xf>
    <xf numFmtId="0" fontId="17" fillId="3" borderId="0" xfId="0" applyFont="1" applyFill="1" applyAlignment="1">
      <alignment vertical="center"/>
    </xf>
    <xf numFmtId="1" fontId="12" fillId="0" borderId="20" xfId="0" applyNumberFormat="1" applyFont="1" applyBorder="1" applyAlignment="1">
      <alignment horizontal="centerContinuous" vertical="center"/>
    </xf>
    <xf numFmtId="0" fontId="6" fillId="3" borderId="0" xfId="0" applyFont="1" applyFill="1" applyAlignment="1">
      <alignment vertical="center"/>
    </xf>
    <xf numFmtId="0" fontId="9" fillId="3" borderId="0" xfId="0" applyFont="1" applyFill="1" applyAlignment="1">
      <alignment vertical="center"/>
    </xf>
    <xf numFmtId="0" fontId="6" fillId="0" borderId="30" xfId="0" applyFont="1" applyBorder="1" applyAlignment="1">
      <alignment vertical="center"/>
    </xf>
    <xf numFmtId="0" fontId="6" fillId="0" borderId="31" xfId="0" applyFont="1" applyBorder="1" applyAlignment="1">
      <alignment vertical="center"/>
    </xf>
    <xf numFmtId="0" fontId="6" fillId="0" borderId="7" xfId="0" applyFont="1" applyBorder="1" applyAlignment="1">
      <alignment vertical="center"/>
    </xf>
    <xf numFmtId="0" fontId="6" fillId="0" borderId="25" xfId="0" applyFont="1" applyBorder="1" applyAlignment="1">
      <alignment vertical="center"/>
    </xf>
    <xf numFmtId="0" fontId="12" fillId="0" borderId="3" xfId="0" applyFont="1" applyBorder="1" applyAlignment="1">
      <alignment vertical="center"/>
    </xf>
    <xf numFmtId="0" fontId="12" fillId="0" borderId="23" xfId="0" applyFont="1" applyBorder="1" applyAlignment="1">
      <alignment vertical="center"/>
    </xf>
    <xf numFmtId="1" fontId="20" fillId="0" borderId="0" xfId="0" applyNumberFormat="1" applyFont="1" applyAlignment="1">
      <alignment vertical="center"/>
    </xf>
    <xf numFmtId="1" fontId="4" fillId="0" borderId="0" xfId="0" applyNumberFormat="1" applyFont="1" applyAlignment="1">
      <alignment vertical="center"/>
    </xf>
    <xf numFmtId="0" fontId="12" fillId="0" borderId="0" xfId="0" applyFont="1" applyAlignment="1">
      <alignment horizontal="right" vertical="center"/>
    </xf>
    <xf numFmtId="0" fontId="21" fillId="0" borderId="0" xfId="0" applyFont="1" applyAlignment="1">
      <alignment horizontal="right" vertical="center"/>
    </xf>
    <xf numFmtId="0" fontId="22" fillId="0" borderId="0" xfId="0" applyFont="1" applyAlignment="1">
      <alignment vertical="center"/>
    </xf>
    <xf numFmtId="0" fontId="34" fillId="5" borderId="53" xfId="0" applyFont="1" applyFill="1" applyBorder="1" applyAlignment="1" applyProtection="1">
      <alignment horizontal="center" vertical="center"/>
      <protection locked="0"/>
    </xf>
    <xf numFmtId="49" fontId="11" fillId="0" borderId="0" xfId="0" applyNumberFormat="1" applyFont="1" applyAlignment="1">
      <alignment horizontal="left" vertical="center"/>
    </xf>
    <xf numFmtId="0" fontId="24" fillId="6" borderId="0" xfId="0" applyFont="1" applyFill="1" applyAlignment="1">
      <alignment horizontal="center" vertical="center"/>
    </xf>
    <xf numFmtId="0" fontId="25" fillId="6" borderId="0" xfId="0" applyFont="1" applyFill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22" xfId="0" applyFont="1" applyBorder="1" applyAlignment="1">
      <alignment horizontal="center" vertical="center" wrapText="1"/>
    </xf>
    <xf numFmtId="0" fontId="6" fillId="0" borderId="23" xfId="0" applyFont="1" applyBorder="1" applyAlignment="1">
      <alignment horizontal="center" vertical="center" wrapText="1"/>
    </xf>
    <xf numFmtId="0" fontId="15" fillId="0" borderId="16" xfId="0" applyFont="1" applyBorder="1" applyAlignment="1">
      <alignment horizontal="center" vertical="center"/>
    </xf>
    <xf numFmtId="0" fontId="15" fillId="0" borderId="4" xfId="0" applyFont="1" applyBorder="1" applyAlignment="1" applyProtection="1">
      <alignment horizontal="center" vertical="center"/>
      <protection locked="0"/>
    </xf>
    <xf numFmtId="0" fontId="15" fillId="0" borderId="4" xfId="0" applyFont="1" applyBorder="1" applyAlignment="1" applyProtection="1">
      <alignment horizontal="left" vertical="center"/>
      <protection locked="0"/>
    </xf>
    <xf numFmtId="0" fontId="15" fillId="0" borderId="4" xfId="0" applyFont="1" applyBorder="1" applyAlignment="1">
      <alignment horizontal="center" vertical="center"/>
    </xf>
    <xf numFmtId="0" fontId="15" fillId="0" borderId="5" xfId="0" applyFont="1" applyBorder="1" applyAlignment="1" applyProtection="1">
      <alignment horizontal="center" vertical="center"/>
      <protection locked="0"/>
    </xf>
    <xf numFmtId="0" fontId="15" fillId="0" borderId="16" xfId="0" applyFont="1" applyBorder="1" applyAlignment="1" applyProtection="1">
      <alignment horizontal="center" vertical="center"/>
      <protection locked="0"/>
    </xf>
    <xf numFmtId="0" fontId="15" fillId="0" borderId="27" xfId="0" applyFont="1" applyBorder="1" applyAlignment="1" applyProtection="1">
      <alignment horizontal="center" vertical="center"/>
      <protection locked="0"/>
    </xf>
    <xf numFmtId="0" fontId="39" fillId="0" borderId="24" xfId="0" applyFont="1" applyBorder="1" applyAlignment="1">
      <alignment horizontal="center" vertical="center"/>
    </xf>
    <xf numFmtId="1" fontId="15" fillId="0" borderId="4" xfId="0" applyNumberFormat="1" applyFont="1" applyBorder="1" applyAlignment="1">
      <alignment horizontal="center" vertical="center"/>
    </xf>
    <xf numFmtId="0" fontId="15" fillId="0" borderId="27" xfId="0" applyFont="1" applyBorder="1" applyAlignment="1">
      <alignment horizontal="center" vertical="center"/>
    </xf>
    <xf numFmtId="0" fontId="15" fillId="0" borderId="6" xfId="0" applyFont="1" applyBorder="1" applyAlignment="1" applyProtection="1">
      <alignment horizontal="left" vertical="center"/>
      <protection locked="0"/>
    </xf>
    <xf numFmtId="0" fontId="15" fillId="0" borderId="6" xfId="0" applyFont="1" applyBorder="1" applyAlignment="1" applyProtection="1">
      <alignment horizontal="center" vertical="center"/>
      <protection locked="0"/>
    </xf>
    <xf numFmtId="0" fontId="15" fillId="0" borderId="24" xfId="0" applyFont="1" applyBorder="1" applyAlignment="1">
      <alignment horizontal="center" vertical="center"/>
    </xf>
    <xf numFmtId="0" fontId="15" fillId="0" borderId="63" xfId="0" applyFont="1" applyBorder="1" applyAlignment="1" applyProtection="1">
      <alignment horizontal="center" vertical="center"/>
      <protection locked="0"/>
    </xf>
    <xf numFmtId="0" fontId="15" fillId="0" borderId="8" xfId="0" applyFont="1" applyBorder="1" applyAlignment="1" applyProtection="1">
      <alignment horizontal="center" vertical="center"/>
      <protection locked="0"/>
    </xf>
    <xf numFmtId="0" fontId="15" fillId="0" borderId="64" xfId="0" applyFont="1" applyBorder="1" applyAlignment="1" applyProtection="1">
      <alignment horizontal="center" vertical="center"/>
      <protection locked="0"/>
    </xf>
    <xf numFmtId="0" fontId="15" fillId="0" borderId="65" xfId="0" applyFont="1" applyBorder="1" applyAlignment="1" applyProtection="1">
      <alignment horizontal="center" vertical="center"/>
      <protection locked="0"/>
    </xf>
    <xf numFmtId="0" fontId="15" fillId="0" borderId="41" xfId="0" applyFont="1" applyBorder="1" applyAlignment="1" applyProtection="1">
      <alignment horizontal="center" vertical="center"/>
      <protection locked="0"/>
    </xf>
    <xf numFmtId="0" fontId="39" fillId="0" borderId="66" xfId="0" applyFont="1" applyBorder="1" applyAlignment="1">
      <alignment horizontal="center" vertical="center"/>
    </xf>
    <xf numFmtId="0" fontId="8" fillId="0" borderId="0" xfId="0" applyFont="1" applyAlignment="1" applyProtection="1">
      <alignment horizontal="left" vertical="center"/>
      <protection locked="0"/>
    </xf>
    <xf numFmtId="0" fontId="8" fillId="0" borderId="0" xfId="0" applyFont="1" applyAlignment="1" applyProtection="1">
      <alignment horizontal="center" vertical="center"/>
      <protection locked="0"/>
    </xf>
    <xf numFmtId="0" fontId="15" fillId="0" borderId="17" xfId="0" applyFont="1" applyBorder="1" applyAlignment="1" applyProtection="1">
      <alignment horizontal="center" vertical="center"/>
      <protection locked="0"/>
    </xf>
    <xf numFmtId="0" fontId="6" fillId="0" borderId="57" xfId="0" applyFont="1" applyBorder="1" applyAlignment="1">
      <alignment horizontal="center" vertical="center"/>
    </xf>
    <xf numFmtId="0" fontId="6" fillId="0" borderId="34" xfId="0" applyFont="1" applyBorder="1" applyAlignment="1">
      <alignment horizontal="center" vertical="center"/>
    </xf>
    <xf numFmtId="0" fontId="15" fillId="0" borderId="15" xfId="0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5" fillId="5" borderId="2" xfId="0" applyFont="1" applyFill="1" applyBorder="1" applyAlignment="1" applyProtection="1">
      <alignment horizontal="left" vertical="center"/>
      <protection locked="0"/>
    </xf>
    <xf numFmtId="0" fontId="15" fillId="0" borderId="20" xfId="0" applyFont="1" applyBorder="1" applyAlignment="1" applyProtection="1">
      <alignment horizontal="left" vertical="center"/>
      <protection locked="0"/>
    </xf>
    <xf numFmtId="0" fontId="15" fillId="0" borderId="2" xfId="0" applyFont="1" applyBorder="1" applyAlignment="1" applyProtection="1">
      <alignment horizontal="left" vertical="center"/>
      <protection locked="0"/>
    </xf>
    <xf numFmtId="0" fontId="14" fillId="0" borderId="50" xfId="0" applyFont="1" applyBorder="1" applyAlignment="1" applyProtection="1">
      <alignment vertical="center"/>
      <protection locked="0"/>
    </xf>
    <xf numFmtId="0" fontId="14" fillId="0" borderId="51" xfId="0" applyFont="1" applyBorder="1" applyAlignment="1" applyProtection="1">
      <alignment vertical="center"/>
      <protection locked="0"/>
    </xf>
    <xf numFmtId="0" fontId="15" fillId="0" borderId="51" xfId="0" applyFont="1" applyBorder="1" applyAlignment="1" applyProtection="1">
      <alignment horizontal="left" vertical="center"/>
      <protection locked="0"/>
    </xf>
    <xf numFmtId="0" fontId="14" fillId="0" borderId="63" xfId="0" applyFont="1" applyBorder="1" applyAlignment="1" applyProtection="1">
      <alignment vertical="center"/>
      <protection locked="0"/>
    </xf>
    <xf numFmtId="0" fontId="15" fillId="5" borderId="20" xfId="0" applyFont="1" applyFill="1" applyBorder="1" applyAlignment="1" applyProtection="1">
      <alignment horizontal="left" vertical="center"/>
      <protection locked="0"/>
    </xf>
    <xf numFmtId="0" fontId="15" fillId="5" borderId="21" xfId="0" applyFont="1" applyFill="1" applyBorder="1" applyAlignment="1">
      <alignment horizontal="center" vertical="center"/>
    </xf>
    <xf numFmtId="0" fontId="15" fillId="5" borderId="22" xfId="0" applyFont="1" applyFill="1" applyBorder="1" applyAlignment="1">
      <alignment horizontal="center" vertical="center"/>
    </xf>
    <xf numFmtId="0" fontId="15" fillId="0" borderId="21" xfId="0" applyFont="1" applyBorder="1" applyAlignment="1">
      <alignment horizontal="center" vertical="center"/>
    </xf>
    <xf numFmtId="0" fontId="15" fillId="0" borderId="22" xfId="0" applyFont="1" applyBorder="1" applyAlignment="1">
      <alignment horizontal="center" vertical="center"/>
    </xf>
    <xf numFmtId="0" fontId="15" fillId="0" borderId="44" xfId="0" applyFont="1" applyBorder="1" applyAlignment="1">
      <alignment horizontal="center" vertical="center"/>
    </xf>
    <xf numFmtId="0" fontId="28" fillId="6" borderId="0" xfId="0" applyFont="1" applyFill="1" applyAlignment="1">
      <alignment horizontal="center" vertical="center"/>
    </xf>
    <xf numFmtId="0" fontId="31" fillId="6" borderId="0" xfId="0" applyFont="1" applyFill="1" applyAlignment="1">
      <alignment horizontal="center" vertical="center" wrapText="1"/>
    </xf>
    <xf numFmtId="0" fontId="8" fillId="6" borderId="0" xfId="0" applyFont="1" applyFill="1" applyAlignment="1">
      <alignment horizontal="center" vertical="center"/>
    </xf>
    <xf numFmtId="0" fontId="34" fillId="6" borderId="0" xfId="0" applyFont="1" applyFill="1" applyAlignment="1">
      <alignment horizontal="center" vertical="center"/>
    </xf>
    <xf numFmtId="0" fontId="36" fillId="6" borderId="0" xfId="0" applyFont="1" applyFill="1" applyAlignment="1">
      <alignment horizontal="center" vertical="center"/>
    </xf>
    <xf numFmtId="0" fontId="38" fillId="6" borderId="0" xfId="0" applyFont="1" applyFill="1" applyAlignment="1">
      <alignment horizontal="center" vertical="center"/>
    </xf>
    <xf numFmtId="0" fontId="37" fillId="6" borderId="0" xfId="0" applyFont="1" applyFill="1" applyAlignment="1">
      <alignment horizontal="center" vertical="center" wrapText="1"/>
    </xf>
    <xf numFmtId="0" fontId="15" fillId="0" borderId="15" xfId="0" applyFont="1" applyBorder="1" applyAlignment="1" applyProtection="1">
      <alignment horizontal="center" vertical="center"/>
      <protection locked="0"/>
    </xf>
    <xf numFmtId="0" fontId="15" fillId="0" borderId="20" xfId="0" applyFont="1" applyBorder="1" applyAlignment="1" applyProtection="1">
      <alignment horizontal="center" vertical="center"/>
      <protection locked="0"/>
    </xf>
    <xf numFmtId="0" fontId="15" fillId="0" borderId="21" xfId="0" applyFont="1" applyBorder="1" applyAlignment="1" applyProtection="1">
      <alignment horizontal="center" vertical="center"/>
      <protection locked="0"/>
    </xf>
    <xf numFmtId="0" fontId="15" fillId="0" borderId="49" xfId="0" applyFont="1" applyBorder="1" applyAlignment="1" applyProtection="1">
      <alignment horizontal="center" vertical="center"/>
      <protection locked="0"/>
    </xf>
    <xf numFmtId="0" fontId="15" fillId="0" borderId="51" xfId="0" applyFont="1" applyBorder="1" applyAlignment="1" applyProtection="1">
      <alignment horizontal="center" vertical="center"/>
      <protection locked="0"/>
    </xf>
    <xf numFmtId="0" fontId="15" fillId="0" borderId="44" xfId="0" applyFont="1" applyBorder="1" applyAlignment="1" applyProtection="1">
      <alignment horizontal="center" vertical="center"/>
      <protection locked="0"/>
    </xf>
    <xf numFmtId="0" fontId="12" fillId="0" borderId="57" xfId="0" applyFont="1" applyBorder="1" applyAlignment="1">
      <alignment horizontal="center" vertical="center"/>
    </xf>
    <xf numFmtId="0" fontId="12" fillId="0" borderId="34" xfId="0" applyFont="1" applyBorder="1" applyAlignment="1">
      <alignment vertical="center"/>
    </xf>
    <xf numFmtId="0" fontId="11" fillId="0" borderId="26" xfId="0" applyFont="1" applyBorder="1" applyAlignment="1">
      <alignment horizontal="center" vertical="center"/>
    </xf>
    <xf numFmtId="0" fontId="11" fillId="0" borderId="36" xfId="0" applyFont="1" applyBorder="1" applyAlignment="1">
      <alignment horizontal="center" vertical="center"/>
    </xf>
    <xf numFmtId="0" fontId="41" fillId="3" borderId="0" xfId="0" applyFont="1" applyFill="1" applyAlignment="1">
      <alignment horizontal="center" vertical="center"/>
    </xf>
    <xf numFmtId="0" fontId="42" fillId="6" borderId="0" xfId="0" applyFont="1" applyFill="1" applyAlignment="1">
      <alignment horizontal="center" vertical="center"/>
    </xf>
    <xf numFmtId="0" fontId="43" fillId="6" borderId="0" xfId="0" applyFont="1" applyFill="1" applyAlignment="1">
      <alignment horizontal="center" vertical="center"/>
    </xf>
    <xf numFmtId="0" fontId="44" fillId="11" borderId="0" xfId="0" applyFont="1" applyFill="1" applyAlignment="1">
      <alignment horizontal="center" vertical="center" wrapText="1"/>
    </xf>
    <xf numFmtId="0" fontId="4" fillId="0" borderId="0" xfId="1" applyFont="1" applyAlignment="1">
      <alignment horizontal="center" vertical="center"/>
    </xf>
    <xf numFmtId="0" fontId="6" fillId="0" borderId="0" xfId="1" applyFont="1" applyAlignment="1">
      <alignment vertical="center"/>
    </xf>
    <xf numFmtId="0" fontId="4" fillId="0" borderId="0" xfId="1" applyFont="1" applyAlignment="1">
      <alignment horizontal="left" vertical="center"/>
    </xf>
    <xf numFmtId="0" fontId="8" fillId="0" borderId="0" xfId="1" applyFont="1" applyAlignment="1">
      <alignment horizontal="center" vertical="center"/>
    </xf>
    <xf numFmtId="0" fontId="8" fillId="0" borderId="0" xfId="1" applyFont="1" applyAlignment="1" applyProtection="1">
      <alignment horizontal="center" vertical="center"/>
      <protection locked="0"/>
    </xf>
    <xf numFmtId="0" fontId="8" fillId="0" borderId="0" xfId="1" applyFont="1" applyAlignment="1">
      <alignment horizontal="left" vertical="center"/>
    </xf>
    <xf numFmtId="0" fontId="7" fillId="0" borderId="0" xfId="1" applyFont="1" applyAlignment="1">
      <alignment horizontal="center" vertical="center"/>
    </xf>
    <xf numFmtId="0" fontId="6" fillId="0" borderId="0" xfId="1" applyFont="1" applyAlignment="1">
      <alignment horizontal="center" vertical="center"/>
    </xf>
    <xf numFmtId="0" fontId="7" fillId="0" borderId="0" xfId="1" applyFont="1" applyAlignment="1">
      <alignment vertical="center" wrapText="1"/>
    </xf>
    <xf numFmtId="0" fontId="7" fillId="0" borderId="0" xfId="1" applyFont="1" applyAlignment="1">
      <alignment horizontal="center" vertical="center" wrapText="1"/>
    </xf>
    <xf numFmtId="0" fontId="7" fillId="0" borderId="0" xfId="1" applyFont="1" applyAlignment="1">
      <alignment vertical="center"/>
    </xf>
    <xf numFmtId="0" fontId="8" fillId="0" borderId="0" xfId="1" applyFont="1" applyAlignment="1">
      <alignment vertical="center"/>
    </xf>
    <xf numFmtId="0" fontId="45" fillId="0" borderId="0" xfId="0" applyFont="1" applyAlignment="1">
      <alignment horizontal="centerContinuous" vertical="center"/>
    </xf>
    <xf numFmtId="0" fontId="45" fillId="0" borderId="0" xfId="0" applyFont="1" applyAlignment="1">
      <alignment horizontal="center" vertical="center"/>
    </xf>
    <xf numFmtId="164" fontId="45" fillId="0" borderId="0" xfId="2" applyNumberFormat="1" applyFont="1" applyBorder="1" applyAlignment="1">
      <alignment horizontal="center" vertical="center"/>
    </xf>
    <xf numFmtId="9" fontId="45" fillId="0" borderId="0" xfId="2" applyFont="1" applyBorder="1" applyAlignment="1">
      <alignment horizontal="center" vertical="center"/>
    </xf>
    <xf numFmtId="0" fontId="45" fillId="0" borderId="0" xfId="0" applyFont="1" applyAlignment="1">
      <alignment horizontal="left" vertical="center"/>
    </xf>
    <xf numFmtId="0" fontId="32" fillId="6" borderId="0" xfId="0" applyFont="1" applyFill="1" applyAlignment="1">
      <alignment horizontal="center" vertical="center" wrapText="1"/>
    </xf>
    <xf numFmtId="0" fontId="46" fillId="6" borderId="0" xfId="0" applyFont="1" applyFill="1" applyAlignment="1">
      <alignment horizontal="center" vertical="center" wrapText="1"/>
    </xf>
    <xf numFmtId="0" fontId="47" fillId="6" borderId="0" xfId="0" applyFont="1" applyFill="1" applyAlignment="1">
      <alignment horizontal="center" vertical="center"/>
    </xf>
    <xf numFmtId="0" fontId="4" fillId="0" borderId="67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1" fontId="12" fillId="0" borderId="8" xfId="0" applyNumberFormat="1" applyFont="1" applyBorder="1" applyAlignment="1">
      <alignment horizontal="center" vertical="center"/>
    </xf>
    <xf numFmtId="0" fontId="6" fillId="0" borderId="46" xfId="0" applyFont="1" applyBorder="1" applyAlignment="1">
      <alignment vertical="center"/>
    </xf>
    <xf numFmtId="0" fontId="6" fillId="0" borderId="68" xfId="0" applyFont="1" applyBorder="1" applyAlignment="1">
      <alignment vertical="center"/>
    </xf>
    <xf numFmtId="0" fontId="6" fillId="0" borderId="69" xfId="0" applyFont="1" applyBorder="1" applyAlignment="1">
      <alignment vertical="center"/>
    </xf>
    <xf numFmtId="0" fontId="6" fillId="0" borderId="70" xfId="0" applyFont="1" applyBorder="1" applyAlignment="1">
      <alignment vertical="center"/>
    </xf>
    <xf numFmtId="0" fontId="4" fillId="0" borderId="15" xfId="0" applyFont="1" applyBorder="1" applyAlignment="1">
      <alignment horizontal="center" vertical="center"/>
    </xf>
    <xf numFmtId="0" fontId="4" fillId="0" borderId="20" xfId="0" applyFont="1" applyBorder="1" applyAlignment="1">
      <alignment horizontal="center" vertical="center"/>
    </xf>
    <xf numFmtId="0" fontId="4" fillId="0" borderId="21" xfId="0" applyFont="1" applyBorder="1" applyAlignment="1">
      <alignment horizontal="center" vertical="center"/>
    </xf>
    <xf numFmtId="0" fontId="12" fillId="0" borderId="42" xfId="0" applyFont="1" applyBorder="1" applyAlignment="1">
      <alignment horizontal="center" vertical="center"/>
    </xf>
    <xf numFmtId="0" fontId="12" fillId="0" borderId="21" xfId="0" applyFont="1" applyBorder="1" applyAlignment="1">
      <alignment horizontal="centerContinuous" vertical="center"/>
    </xf>
    <xf numFmtId="0" fontId="23" fillId="3" borderId="0" xfId="1" applyFont="1" applyFill="1" applyAlignment="1">
      <alignment horizontal="center" vertical="center"/>
    </xf>
    <xf numFmtId="0" fontId="23" fillId="2" borderId="0" xfId="1" applyFont="1" applyFill="1" applyAlignment="1">
      <alignment horizontal="center" vertical="center"/>
    </xf>
    <xf numFmtId="0" fontId="8" fillId="3" borderId="0" xfId="1" applyFont="1" applyFill="1" applyAlignment="1">
      <alignment horizontal="center" vertical="center"/>
    </xf>
    <xf numFmtId="0" fontId="26" fillId="3" borderId="0" xfId="1" applyFont="1" applyFill="1" applyAlignment="1">
      <alignment horizontal="center" vertical="center"/>
    </xf>
    <xf numFmtId="0" fontId="4" fillId="3" borderId="0" xfId="1" applyFont="1" applyFill="1" applyAlignment="1">
      <alignment horizontal="center" vertical="center"/>
    </xf>
    <xf numFmtId="0" fontId="27" fillId="3" borderId="0" xfId="1" applyFont="1" applyFill="1" applyAlignment="1">
      <alignment horizontal="center" vertical="center"/>
    </xf>
    <xf numFmtId="0" fontId="29" fillId="3" borderId="0" xfId="1" applyFont="1" applyFill="1" applyAlignment="1">
      <alignment horizontal="center" vertical="center"/>
    </xf>
    <xf numFmtId="0" fontId="29" fillId="0" borderId="0" xfId="1" applyFont="1" applyAlignment="1">
      <alignment horizontal="center" vertical="center"/>
    </xf>
    <xf numFmtId="0" fontId="30" fillId="3" borderId="0" xfId="1" applyFont="1" applyFill="1" applyAlignment="1">
      <alignment horizontal="center" vertical="center" wrapText="1"/>
    </xf>
    <xf numFmtId="0" fontId="7" fillId="3" borderId="0" xfId="1" applyFont="1" applyFill="1" applyAlignment="1">
      <alignment horizontal="center" vertical="center" wrapText="1"/>
    </xf>
    <xf numFmtId="0" fontId="7" fillId="3" borderId="0" xfId="1" applyFont="1" applyFill="1" applyAlignment="1">
      <alignment horizontal="center" vertical="center"/>
    </xf>
    <xf numFmtId="0" fontId="14" fillId="0" borderId="0" xfId="1" applyFont="1" applyAlignment="1">
      <alignment horizontal="center" vertical="center"/>
    </xf>
    <xf numFmtId="0" fontId="8" fillId="4" borderId="0" xfId="1" applyFont="1" applyFill="1" applyAlignment="1">
      <alignment horizontal="center" vertical="center"/>
    </xf>
    <xf numFmtId="0" fontId="6" fillId="0" borderId="1" xfId="1" applyFont="1" applyBorder="1" applyAlignment="1">
      <alignment horizontal="center" vertical="center" wrapText="1"/>
    </xf>
    <xf numFmtId="0" fontId="6" fillId="0" borderId="2" xfId="1" applyFont="1" applyBorder="1" applyAlignment="1">
      <alignment horizontal="center" vertical="center" wrapText="1"/>
    </xf>
    <xf numFmtId="0" fontId="6" fillId="0" borderId="22" xfId="1" applyFont="1" applyBorder="1" applyAlignment="1">
      <alignment horizontal="center" vertical="center" wrapText="1"/>
    </xf>
    <xf numFmtId="0" fontId="4" fillId="0" borderId="26" xfId="0" applyFont="1" applyBorder="1" applyAlignment="1">
      <alignment horizontal="center" vertical="center"/>
    </xf>
    <xf numFmtId="0" fontId="40" fillId="0" borderId="10" xfId="1" applyFont="1" applyBorder="1" applyAlignment="1">
      <alignment horizontal="center" vertical="center"/>
    </xf>
    <xf numFmtId="0" fontId="4" fillId="0" borderId="26" xfId="1" applyFont="1" applyBorder="1" applyAlignment="1">
      <alignment horizontal="center" vertical="center"/>
    </xf>
    <xf numFmtId="0" fontId="4" fillId="0" borderId="10" xfId="1" applyFont="1" applyBorder="1" applyAlignment="1">
      <alignment horizontal="center" vertical="center"/>
    </xf>
    <xf numFmtId="0" fontId="4" fillId="0" borderId="14" xfId="1" applyFont="1" applyBorder="1" applyAlignment="1">
      <alignment horizontal="center" vertical="center"/>
    </xf>
    <xf numFmtId="0" fontId="15" fillId="0" borderId="16" xfId="1" applyFont="1" applyBorder="1" applyAlignment="1" applyProtection="1">
      <alignment horizontal="center" vertical="center"/>
      <protection locked="0"/>
    </xf>
    <xf numFmtId="0" fontId="15" fillId="0" borderId="4" xfId="1" applyFont="1" applyBorder="1" applyAlignment="1" applyProtection="1">
      <alignment horizontal="center" vertical="center"/>
      <protection locked="0"/>
    </xf>
    <xf numFmtId="0" fontId="15" fillId="0" borderId="4" xfId="0" applyFont="1" applyBorder="1" applyAlignment="1" applyProtection="1">
      <alignment horizontal="left" vertical="center" wrapText="1"/>
      <protection locked="0"/>
    </xf>
    <xf numFmtId="0" fontId="15" fillId="0" borderId="4" xfId="1" applyFont="1" applyBorder="1" applyAlignment="1">
      <alignment horizontal="center" vertical="center"/>
    </xf>
    <xf numFmtId="0" fontId="15" fillId="0" borderId="5" xfId="1" applyFont="1" applyBorder="1" applyAlignment="1" applyProtection="1">
      <alignment horizontal="center" vertical="center"/>
      <protection locked="0"/>
    </xf>
    <xf numFmtId="0" fontId="15" fillId="0" borderId="27" xfId="1" applyFont="1" applyBorder="1" applyAlignment="1" applyProtection="1">
      <alignment horizontal="center" vertical="center"/>
      <protection locked="0"/>
    </xf>
    <xf numFmtId="0" fontId="15" fillId="0" borderId="24" xfId="1" applyFont="1" applyBorder="1" applyAlignment="1">
      <alignment horizontal="center" vertical="center"/>
    </xf>
    <xf numFmtId="1" fontId="15" fillId="0" borderId="4" xfId="1" applyNumberFormat="1" applyFont="1" applyBorder="1" applyAlignment="1">
      <alignment horizontal="center" vertical="center"/>
    </xf>
    <xf numFmtId="0" fontId="15" fillId="0" borderId="27" xfId="1" applyFont="1" applyBorder="1" applyAlignment="1">
      <alignment horizontal="center" vertical="center"/>
    </xf>
    <xf numFmtId="0" fontId="15" fillId="0" borderId="17" xfId="1" applyFont="1" applyBorder="1" applyAlignment="1" applyProtection="1">
      <alignment horizontal="center" vertical="center"/>
      <protection locked="0"/>
    </xf>
    <xf numFmtId="0" fontId="15" fillId="0" borderId="6" xfId="1" applyFont="1" applyBorder="1" applyAlignment="1" applyProtection="1">
      <alignment horizontal="center" vertical="center"/>
      <protection locked="0"/>
    </xf>
    <xf numFmtId="0" fontId="15" fillId="0" borderId="7" xfId="1" applyFont="1" applyBorder="1" applyAlignment="1" applyProtection="1">
      <alignment horizontal="center" vertical="center"/>
      <protection locked="0"/>
    </xf>
    <xf numFmtId="0" fontId="15" fillId="0" borderId="6" xfId="1" applyFont="1" applyBorder="1" applyAlignment="1">
      <alignment horizontal="center" vertical="center"/>
    </xf>
    <xf numFmtId="0" fontId="15" fillId="0" borderId="29" xfId="1" applyFont="1" applyBorder="1" applyAlignment="1">
      <alignment horizontal="center" vertical="center"/>
    </xf>
    <xf numFmtId="0" fontId="15" fillId="0" borderId="18" xfId="1" applyFont="1" applyBorder="1" applyAlignment="1" applyProtection="1">
      <alignment horizontal="center" vertical="center"/>
      <protection locked="0"/>
    </xf>
    <xf numFmtId="0" fontId="15" fillId="0" borderId="8" xfId="1" applyFont="1" applyBorder="1" applyAlignment="1" applyProtection="1">
      <alignment horizontal="left" vertical="center"/>
      <protection locked="0"/>
    </xf>
    <xf numFmtId="0" fontId="15" fillId="0" borderId="8" xfId="1" applyFont="1" applyBorder="1" applyAlignment="1" applyProtection="1">
      <alignment horizontal="center" vertical="center"/>
      <protection locked="0"/>
    </xf>
    <xf numFmtId="0" fontId="15" fillId="0" borderId="9" xfId="1" applyFont="1" applyBorder="1" applyAlignment="1" applyProtection="1">
      <alignment horizontal="center" vertical="center"/>
      <protection locked="0"/>
    </xf>
    <xf numFmtId="0" fontId="15" fillId="0" borderId="8" xfId="1" applyFont="1" applyBorder="1" applyAlignment="1">
      <alignment horizontal="center" vertical="center"/>
    </xf>
    <xf numFmtId="0" fontId="15" fillId="0" borderId="42" xfId="1" applyFont="1" applyBorder="1" applyAlignment="1">
      <alignment horizontal="center" vertical="center"/>
    </xf>
    <xf numFmtId="0" fontId="15" fillId="0" borderId="65" xfId="1" applyFont="1" applyBorder="1" applyAlignment="1" applyProtection="1">
      <alignment horizontal="center" vertical="center"/>
      <protection locked="0"/>
    </xf>
    <xf numFmtId="0" fontId="15" fillId="0" borderId="63" xfId="1" applyFont="1" applyBorder="1" applyAlignment="1" applyProtection="1">
      <alignment horizontal="center" vertical="center"/>
      <protection locked="0"/>
    </xf>
    <xf numFmtId="0" fontId="15" fillId="0" borderId="41" xfId="1" applyFont="1" applyBorder="1" applyAlignment="1" applyProtection="1">
      <alignment horizontal="center" vertical="center"/>
      <protection locked="0"/>
    </xf>
    <xf numFmtId="0" fontId="40" fillId="0" borderId="36" xfId="1" applyFont="1" applyBorder="1" applyAlignment="1">
      <alignment horizontal="center" vertical="center"/>
    </xf>
    <xf numFmtId="0" fontId="40" fillId="0" borderId="37" xfId="1" applyFont="1" applyBorder="1" applyAlignment="1">
      <alignment horizontal="center" vertical="center"/>
    </xf>
    <xf numFmtId="0" fontId="4" fillId="0" borderId="12" xfId="1" applyFont="1" applyBorder="1" applyAlignment="1">
      <alignment horizontal="center" vertical="center"/>
    </xf>
    <xf numFmtId="0" fontId="4" fillId="0" borderId="36" xfId="1" applyFont="1" applyBorder="1" applyAlignment="1">
      <alignment horizontal="center" vertical="center"/>
    </xf>
    <xf numFmtId="0" fontId="11" fillId="0" borderId="10" xfId="0" applyFont="1" applyBorder="1" applyAlignment="1">
      <alignment horizontal="center" vertical="center"/>
    </xf>
    <xf numFmtId="0" fontId="11" fillId="0" borderId="37" xfId="0" applyFont="1" applyBorder="1" applyAlignment="1">
      <alignment horizontal="center" vertical="center"/>
    </xf>
    <xf numFmtId="0" fontId="11" fillId="7" borderId="0" xfId="0" applyFont="1" applyFill="1" applyAlignment="1">
      <alignment vertical="center"/>
    </xf>
    <xf numFmtId="0" fontId="4" fillId="7" borderId="0" xfId="0" applyFont="1" applyFill="1" applyAlignment="1">
      <alignment vertical="center"/>
    </xf>
    <xf numFmtId="0" fontId="6" fillId="7" borderId="0" xfId="0" applyFont="1" applyFill="1" applyAlignment="1">
      <alignment vertical="center"/>
    </xf>
    <xf numFmtId="0" fontId="4" fillId="0" borderId="71" xfId="0" applyFont="1" applyBorder="1" applyAlignment="1">
      <alignment horizontal="center" vertical="center"/>
    </xf>
    <xf numFmtId="0" fontId="4" fillId="0" borderId="72" xfId="0" applyFont="1" applyBorder="1" applyAlignment="1">
      <alignment horizontal="center" vertical="center"/>
    </xf>
    <xf numFmtId="0" fontId="50" fillId="0" borderId="0" xfId="0" applyFont="1" applyAlignment="1">
      <alignment horizontal="center" vertical="center"/>
    </xf>
    <xf numFmtId="0" fontId="1" fillId="0" borderId="0" xfId="0" applyFont="1"/>
    <xf numFmtId="0" fontId="48" fillId="11" borderId="0" xfId="0" applyFont="1" applyFill="1" applyAlignment="1">
      <alignment horizontal="center" vertical="center"/>
    </xf>
    <xf numFmtId="0" fontId="49" fillId="12" borderId="0" xfId="0" applyFont="1" applyFill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12" fillId="0" borderId="0" xfId="0" applyFont="1" applyAlignment="1">
      <alignment horizontal="left" vertical="center"/>
    </xf>
    <xf numFmtId="0" fontId="11" fillId="0" borderId="0" xfId="0" applyFont="1" applyAlignment="1">
      <alignment horizontal="left" vertical="center"/>
    </xf>
    <xf numFmtId="0" fontId="11" fillId="0" borderId="0" xfId="0" applyFont="1" applyAlignment="1" applyProtection="1">
      <alignment horizontal="left" vertical="center" wrapText="1"/>
      <protection locked="0"/>
    </xf>
    <xf numFmtId="0" fontId="11" fillId="0" borderId="0" xfId="0" applyFont="1" applyAlignment="1" applyProtection="1">
      <alignment horizontal="center" vertical="center"/>
      <protection locked="0"/>
    </xf>
    <xf numFmtId="2" fontId="12" fillId="0" borderId="0" xfId="0" applyNumberFormat="1" applyFont="1" applyAlignment="1" applyProtection="1">
      <alignment horizontal="left" vertical="center"/>
      <protection locked="0"/>
    </xf>
    <xf numFmtId="0" fontId="12" fillId="0" borderId="0" xfId="0" applyFont="1" applyAlignment="1" applyProtection="1">
      <alignment horizontal="left" vertical="center"/>
      <protection locked="0"/>
    </xf>
    <xf numFmtId="0" fontId="6" fillId="0" borderId="0" xfId="0" applyFont="1" applyAlignment="1">
      <alignment horizontal="center" vertical="center" wrapText="1"/>
    </xf>
    <xf numFmtId="0" fontId="6" fillId="0" borderId="33" xfId="0" applyFont="1" applyBorder="1" applyAlignment="1">
      <alignment horizontal="center" vertical="center"/>
    </xf>
    <xf numFmtId="0" fontId="6" fillId="0" borderId="45" xfId="0" applyFont="1" applyBorder="1" applyAlignment="1">
      <alignment horizontal="center" vertical="center"/>
    </xf>
    <xf numFmtId="0" fontId="6" fillId="0" borderId="46" xfId="0" applyFont="1" applyBorder="1" applyAlignment="1">
      <alignment horizontal="center" vertical="center"/>
    </xf>
    <xf numFmtId="0" fontId="6" fillId="0" borderId="47" xfId="0" applyFont="1" applyBorder="1" applyAlignment="1">
      <alignment horizontal="center" vertical="center"/>
    </xf>
    <xf numFmtId="0" fontId="6" fillId="0" borderId="34" xfId="0" applyFont="1" applyBorder="1" applyAlignment="1">
      <alignment horizontal="center" vertical="center" wrapText="1"/>
    </xf>
    <xf numFmtId="0" fontId="6" fillId="0" borderId="35" xfId="0" applyFont="1" applyBorder="1" applyAlignment="1">
      <alignment horizontal="center" vertical="center" wrapText="1"/>
    </xf>
    <xf numFmtId="0" fontId="6" fillId="0" borderId="11" xfId="0" applyFont="1" applyBorder="1" applyAlignment="1">
      <alignment horizontal="center" vertical="center"/>
    </xf>
    <xf numFmtId="0" fontId="6" fillId="0" borderId="56" xfId="0" applyFont="1" applyBorder="1" applyAlignment="1">
      <alignment horizontal="center" vertical="center"/>
    </xf>
    <xf numFmtId="0" fontId="6" fillId="0" borderId="12" xfId="0" applyFont="1" applyBorder="1" applyAlignment="1">
      <alignment horizontal="center" vertical="center"/>
    </xf>
    <xf numFmtId="0" fontId="12" fillId="0" borderId="33" xfId="0" applyFont="1" applyBorder="1" applyAlignment="1">
      <alignment horizontal="center" vertical="center" wrapText="1"/>
    </xf>
    <xf numFmtId="0" fontId="12" fillId="0" borderId="57" xfId="0" applyFont="1" applyBorder="1" applyAlignment="1">
      <alignment horizontal="center" vertical="center" wrapText="1"/>
    </xf>
    <xf numFmtId="0" fontId="12" fillId="0" borderId="53" xfId="0" applyFont="1" applyBorder="1" applyAlignment="1">
      <alignment horizontal="center" vertical="center" wrapText="1"/>
    </xf>
    <xf numFmtId="0" fontId="12" fillId="0" borderId="54" xfId="0" applyFont="1" applyBorder="1" applyAlignment="1">
      <alignment horizontal="center" vertical="center" wrapText="1"/>
    </xf>
    <xf numFmtId="1" fontId="12" fillId="0" borderId="48" xfId="0" applyNumberFormat="1" applyFont="1" applyBorder="1" applyAlignment="1">
      <alignment horizontal="center" vertical="center"/>
    </xf>
    <xf numFmtId="1" fontId="12" fillId="0" borderId="65" xfId="0" applyNumberFormat="1" applyFont="1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2" fillId="0" borderId="0" xfId="0" applyFont="1" applyAlignment="1">
      <alignment horizontal="center" vertical="center" wrapText="1"/>
    </xf>
    <xf numFmtId="0" fontId="6" fillId="0" borderId="40" xfId="0" applyFont="1" applyBorder="1" applyAlignment="1">
      <alignment horizontal="center" vertical="center"/>
    </xf>
    <xf numFmtId="0" fontId="12" fillId="0" borderId="0" xfId="0" applyFont="1" applyAlignment="1">
      <alignment horizontal="right" vertical="center"/>
    </xf>
    <xf numFmtId="0" fontId="11" fillId="0" borderId="0" xfId="0" applyFont="1" applyAlignment="1">
      <alignment horizontal="right" vertical="center"/>
    </xf>
    <xf numFmtId="0" fontId="21" fillId="0" borderId="0" xfId="0" applyFont="1" applyAlignment="1">
      <alignment horizontal="right" vertical="center"/>
    </xf>
    <xf numFmtId="0" fontId="45" fillId="0" borderId="0" xfId="0" applyFont="1" applyAlignment="1">
      <alignment horizontal="left" vertical="center"/>
    </xf>
    <xf numFmtId="0" fontId="45" fillId="0" borderId="0" xfId="0" applyFont="1" applyAlignment="1">
      <alignment horizontal="center" vertical="center"/>
    </xf>
    <xf numFmtId="0" fontId="45" fillId="0" borderId="0" xfId="0" applyFont="1" applyAlignment="1">
      <alignment horizontal="center" vertical="center" wrapText="1"/>
    </xf>
    <xf numFmtId="0" fontId="7" fillId="0" borderId="53" xfId="0" applyFont="1" applyBorder="1" applyAlignment="1">
      <alignment horizontal="center" vertical="center" wrapText="1"/>
    </xf>
    <xf numFmtId="0" fontId="35" fillId="5" borderId="0" xfId="0" applyFont="1" applyFill="1" applyAlignment="1">
      <alignment horizontal="center" vertical="center"/>
    </xf>
    <xf numFmtId="0" fontId="35" fillId="5" borderId="53" xfId="0" applyFont="1" applyFill="1" applyBorder="1" applyAlignment="1">
      <alignment horizontal="center" vertical="center"/>
    </xf>
    <xf numFmtId="0" fontId="35" fillId="0" borderId="0" xfId="0" applyFont="1" applyAlignment="1">
      <alignment horizontal="center" vertical="center"/>
    </xf>
    <xf numFmtId="0" fontId="35" fillId="0" borderId="53" xfId="0" applyFont="1" applyBorder="1" applyAlignment="1">
      <alignment horizontal="center" vertical="center"/>
    </xf>
    <xf numFmtId="0" fontId="6" fillId="0" borderId="58" xfId="0" applyFont="1" applyBorder="1" applyAlignment="1">
      <alignment horizontal="center" vertical="center" wrapText="1"/>
    </xf>
    <xf numFmtId="0" fontId="6" fillId="0" borderId="20" xfId="0" applyFont="1" applyBorder="1" applyAlignment="1">
      <alignment horizontal="center" vertical="center" wrapText="1"/>
    </xf>
    <xf numFmtId="0" fontId="6" fillId="0" borderId="21" xfId="0" applyFont="1" applyBorder="1" applyAlignment="1">
      <alignment horizontal="center" vertical="center" wrapText="1"/>
    </xf>
    <xf numFmtId="0" fontId="12" fillId="0" borderId="11" xfId="0" applyFont="1" applyBorder="1" applyAlignment="1">
      <alignment horizontal="center" vertical="center"/>
    </xf>
    <xf numFmtId="0" fontId="12" fillId="0" borderId="40" xfId="0" applyFont="1" applyBorder="1" applyAlignment="1">
      <alignment horizontal="center" vertical="center"/>
    </xf>
    <xf numFmtId="0" fontId="12" fillId="0" borderId="12" xfId="0" applyFont="1" applyBorder="1" applyAlignment="1">
      <alignment horizontal="center" vertical="center"/>
    </xf>
    <xf numFmtId="0" fontId="6" fillId="0" borderId="57" xfId="0" applyFont="1" applyBorder="1" applyAlignment="1">
      <alignment horizontal="center" vertical="center"/>
    </xf>
    <xf numFmtId="0" fontId="6" fillId="0" borderId="14" xfId="0" applyFont="1" applyBorder="1" applyAlignment="1">
      <alignment horizontal="center" vertical="center"/>
    </xf>
    <xf numFmtId="0" fontId="6" fillId="0" borderId="55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 wrapText="1"/>
    </xf>
    <xf numFmtId="0" fontId="6" fillId="0" borderId="52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15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14" fillId="0" borderId="15" xfId="0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0" fontId="7" fillId="0" borderId="0" xfId="0" applyFont="1" applyAlignment="1" applyProtection="1">
      <alignment horizontal="center" vertical="center"/>
      <protection locked="0"/>
    </xf>
    <xf numFmtId="0" fontId="14" fillId="0" borderId="20" xfId="0" applyFont="1" applyBorder="1" applyAlignment="1">
      <alignment horizontal="center" vertical="center" wrapText="1"/>
    </xf>
    <xf numFmtId="0" fontId="14" fillId="0" borderId="2" xfId="0" applyFont="1" applyBorder="1" applyAlignment="1">
      <alignment horizontal="center" vertical="center" wrapText="1"/>
    </xf>
    <xf numFmtId="0" fontId="14" fillId="0" borderId="21" xfId="0" applyFont="1" applyBorder="1" applyAlignment="1">
      <alignment horizontal="center" vertical="center" wrapText="1"/>
    </xf>
    <xf numFmtId="0" fontId="14" fillId="0" borderId="22" xfId="0" applyFont="1" applyBorder="1" applyAlignment="1">
      <alignment horizontal="center" vertical="center" wrapText="1"/>
    </xf>
    <xf numFmtId="0" fontId="6" fillId="0" borderId="0" xfId="0" applyFont="1" applyAlignment="1">
      <alignment horizontal="center" vertical="center"/>
    </xf>
    <xf numFmtId="0" fontId="6" fillId="0" borderId="54" xfId="0" applyFont="1" applyBorder="1" applyAlignment="1">
      <alignment horizontal="center" vertical="center"/>
    </xf>
    <xf numFmtId="0" fontId="12" fillId="0" borderId="45" xfId="0" applyFont="1" applyBorder="1" applyAlignment="1">
      <alignment horizontal="center" vertical="center"/>
    </xf>
    <xf numFmtId="0" fontId="12" fillId="0" borderId="14" xfId="0" applyFont="1" applyBorder="1" applyAlignment="1">
      <alignment horizontal="center" vertical="center"/>
    </xf>
    <xf numFmtId="0" fontId="12" fillId="0" borderId="55" xfId="0" applyFont="1" applyBorder="1" applyAlignment="1">
      <alignment horizontal="center" vertical="center"/>
    </xf>
    <xf numFmtId="0" fontId="6" fillId="0" borderId="53" xfId="0" applyFont="1" applyBorder="1" applyAlignment="1">
      <alignment horizontal="center" vertical="center"/>
    </xf>
    <xf numFmtId="0" fontId="6" fillId="0" borderId="26" xfId="0" applyFont="1" applyBorder="1" applyAlignment="1">
      <alignment horizontal="center" vertical="center"/>
    </xf>
    <xf numFmtId="0" fontId="4" fillId="0" borderId="11" xfId="0" applyFont="1" applyBorder="1" applyAlignment="1">
      <alignment horizontal="center" vertical="center"/>
    </xf>
    <xf numFmtId="0" fontId="4" fillId="0" borderId="26" xfId="0" applyFont="1" applyBorder="1" applyAlignment="1">
      <alignment horizontal="center" vertical="center"/>
    </xf>
    <xf numFmtId="0" fontId="11" fillId="0" borderId="11" xfId="0" applyFont="1" applyBorder="1" applyAlignment="1">
      <alignment horizontal="center" vertical="center"/>
    </xf>
    <xf numFmtId="0" fontId="11" fillId="0" borderId="26" xfId="0" applyFont="1" applyBorder="1" applyAlignment="1">
      <alignment horizontal="center" vertical="center"/>
    </xf>
    <xf numFmtId="0" fontId="4" fillId="0" borderId="34" xfId="0" applyFont="1" applyBorder="1" applyAlignment="1">
      <alignment horizontal="center" vertical="center" wrapText="1"/>
    </xf>
    <xf numFmtId="0" fontId="4" fillId="0" borderId="35" xfId="0" applyFont="1" applyBorder="1" applyAlignment="1">
      <alignment horizontal="center" vertical="center" wrapText="1"/>
    </xf>
    <xf numFmtId="0" fontId="31" fillId="6" borderId="0" xfId="0" applyFont="1" applyFill="1" applyAlignment="1">
      <alignment horizontal="center" vertical="center"/>
    </xf>
    <xf numFmtId="0" fontId="44" fillId="8" borderId="0" xfId="0" applyFont="1" applyFill="1" applyAlignment="1">
      <alignment horizontal="center" vertical="center" wrapText="1"/>
    </xf>
    <xf numFmtId="0" fontId="4" fillId="0" borderId="43" xfId="0" applyFont="1" applyBorder="1" applyAlignment="1">
      <alignment horizontal="center" vertical="center" wrapText="1"/>
    </xf>
    <xf numFmtId="0" fontId="4" fillId="0" borderId="44" xfId="0" applyFont="1" applyBorder="1" applyAlignment="1">
      <alignment horizontal="center" vertical="center" wrapText="1"/>
    </xf>
    <xf numFmtId="0" fontId="19" fillId="0" borderId="0" xfId="0" applyFont="1" applyAlignment="1">
      <alignment horizontal="center" vertical="center"/>
    </xf>
    <xf numFmtId="0" fontId="4" fillId="0" borderId="57" xfId="0" applyFont="1" applyBorder="1" applyAlignment="1">
      <alignment horizontal="center" vertical="center" wrapText="1"/>
    </xf>
    <xf numFmtId="0" fontId="4" fillId="0" borderId="55" xfId="0" applyFont="1" applyBorder="1" applyAlignment="1">
      <alignment horizontal="center" vertical="center" wrapText="1"/>
    </xf>
    <xf numFmtId="0" fontId="6" fillId="0" borderId="33" xfId="1" applyFont="1" applyBorder="1" applyAlignment="1">
      <alignment horizontal="center" vertical="center"/>
    </xf>
    <xf numFmtId="0" fontId="6" fillId="0" borderId="56" xfId="1" applyFont="1" applyBorder="1" applyAlignment="1">
      <alignment horizontal="center" vertical="center"/>
    </xf>
    <xf numFmtId="0" fontId="6" fillId="0" borderId="57" xfId="1" applyFont="1" applyBorder="1" applyAlignment="1">
      <alignment horizontal="center" vertical="center"/>
    </xf>
    <xf numFmtId="0" fontId="6" fillId="0" borderId="45" xfId="1" applyFont="1" applyBorder="1" applyAlignment="1">
      <alignment horizontal="center" vertical="center"/>
    </xf>
    <xf numFmtId="0" fontId="6" fillId="0" borderId="14" xfId="1" applyFont="1" applyBorder="1" applyAlignment="1">
      <alignment horizontal="center" vertical="center"/>
    </xf>
    <xf numFmtId="0" fontId="6" fillId="0" borderId="55" xfId="1" applyFont="1" applyBorder="1" applyAlignment="1">
      <alignment horizontal="center" vertical="center"/>
    </xf>
    <xf numFmtId="0" fontId="6" fillId="0" borderId="34" xfId="1" applyFont="1" applyBorder="1" applyAlignment="1">
      <alignment horizontal="center" vertical="center"/>
    </xf>
    <xf numFmtId="0" fontId="6" fillId="0" borderId="35" xfId="1" applyFont="1" applyBorder="1" applyAlignment="1">
      <alignment horizontal="center" vertical="center"/>
    </xf>
    <xf numFmtId="0" fontId="4" fillId="0" borderId="33" xfId="1" applyFont="1" applyBorder="1" applyAlignment="1" applyProtection="1">
      <alignment horizontal="center" vertical="center"/>
      <protection locked="0"/>
    </xf>
    <xf numFmtId="0" fontId="4" fillId="0" borderId="35" xfId="1" applyFont="1" applyBorder="1" applyAlignment="1" applyProtection="1">
      <alignment horizontal="center" vertical="center"/>
      <protection locked="0"/>
    </xf>
    <xf numFmtId="0" fontId="19" fillId="0" borderId="0" xfId="1" applyFont="1" applyAlignment="1">
      <alignment horizontal="center" vertical="center"/>
    </xf>
    <xf numFmtId="0" fontId="6" fillId="0" borderId="11" xfId="1" applyFont="1" applyBorder="1" applyAlignment="1">
      <alignment horizontal="center" vertical="center"/>
    </xf>
    <xf numFmtId="0" fontId="6" fillId="0" borderId="40" xfId="1" applyFont="1" applyBorder="1" applyAlignment="1">
      <alignment horizontal="center" vertical="center"/>
    </xf>
    <xf numFmtId="0" fontId="6" fillId="0" borderId="12" xfId="1" applyFont="1" applyBorder="1" applyAlignment="1">
      <alignment horizontal="center" vertical="center"/>
    </xf>
    <xf numFmtId="0" fontId="6" fillId="0" borderId="15" xfId="1" applyFont="1" applyBorder="1" applyAlignment="1">
      <alignment horizontal="center" vertical="center" wrapText="1"/>
    </xf>
    <xf numFmtId="0" fontId="6" fillId="0" borderId="1" xfId="1" applyFont="1" applyBorder="1" applyAlignment="1">
      <alignment horizontal="center" vertical="center" wrapText="1"/>
    </xf>
    <xf numFmtId="0" fontId="6" fillId="0" borderId="20" xfId="1" applyFont="1" applyBorder="1" applyAlignment="1">
      <alignment horizontal="center" vertical="center" wrapText="1"/>
    </xf>
    <xf numFmtId="0" fontId="6" fillId="0" borderId="2" xfId="1" applyFont="1" applyBorder="1" applyAlignment="1">
      <alignment horizontal="center" vertical="center" wrapText="1"/>
    </xf>
    <xf numFmtId="0" fontId="6" fillId="0" borderId="52" xfId="1" applyFont="1" applyBorder="1" applyAlignment="1">
      <alignment horizontal="center" vertical="center" wrapText="1"/>
    </xf>
    <xf numFmtId="0" fontId="6" fillId="0" borderId="3" xfId="1" applyFont="1" applyBorder="1" applyAlignment="1">
      <alignment horizontal="center" vertical="center" wrapText="1"/>
    </xf>
    <xf numFmtId="0" fontId="6" fillId="0" borderId="21" xfId="1" applyFont="1" applyBorder="1" applyAlignment="1">
      <alignment horizontal="center" vertical="center" wrapText="1"/>
    </xf>
    <xf numFmtId="0" fontId="6" fillId="0" borderId="58" xfId="1" applyFont="1" applyBorder="1" applyAlignment="1">
      <alignment horizontal="center" vertical="center" wrapText="1"/>
    </xf>
    <xf numFmtId="49" fontId="7" fillId="0" borderId="33" xfId="1" applyNumberFormat="1" applyFont="1" applyBorder="1" applyAlignment="1">
      <alignment horizontal="left" vertical="top" wrapText="1"/>
    </xf>
    <xf numFmtId="49" fontId="7" fillId="0" borderId="56" xfId="1" applyNumberFormat="1" applyFont="1" applyBorder="1" applyAlignment="1">
      <alignment horizontal="left" vertical="top" wrapText="1"/>
    </xf>
    <xf numFmtId="49" fontId="7" fillId="0" borderId="57" xfId="1" applyNumberFormat="1" applyFont="1" applyBorder="1" applyAlignment="1">
      <alignment horizontal="left" vertical="top" wrapText="1"/>
    </xf>
    <xf numFmtId="49" fontId="7" fillId="0" borderId="53" xfId="1" applyNumberFormat="1" applyFont="1" applyBorder="1" applyAlignment="1">
      <alignment horizontal="left" vertical="top" wrapText="1"/>
    </xf>
    <xf numFmtId="49" fontId="7" fillId="0" borderId="0" xfId="1" applyNumberFormat="1" applyFont="1" applyAlignment="1">
      <alignment horizontal="left" vertical="top" wrapText="1"/>
    </xf>
    <xf numFmtId="49" fontId="7" fillId="0" borderId="54" xfId="1" applyNumberFormat="1" applyFont="1" applyBorder="1" applyAlignment="1">
      <alignment horizontal="left" vertical="top" wrapText="1"/>
    </xf>
    <xf numFmtId="49" fontId="7" fillId="0" borderId="45" xfId="1" applyNumberFormat="1" applyFont="1" applyBorder="1" applyAlignment="1">
      <alignment horizontal="left" vertical="top" wrapText="1"/>
    </xf>
    <xf numFmtId="49" fontId="7" fillId="0" borderId="14" xfId="1" applyNumberFormat="1" applyFont="1" applyBorder="1" applyAlignment="1">
      <alignment horizontal="left" vertical="top" wrapText="1"/>
    </xf>
    <xf numFmtId="49" fontId="7" fillId="0" borderId="55" xfId="1" applyNumberFormat="1" applyFont="1" applyBorder="1" applyAlignment="1">
      <alignment horizontal="left" vertical="top" wrapText="1"/>
    </xf>
  </cellXfs>
  <cellStyles count="3">
    <cellStyle name="Normal" xfId="0" builtinId="0"/>
    <cellStyle name="Normal 2" xfId="1"/>
    <cellStyle name="Percent" xfId="2" builtinId="5"/>
  </cellStyles>
  <dxfs count="108"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ptos Display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ptos Display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ptos Display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ptos Display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ptos Display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ptos Display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ptos Display"/>
        <scheme val="none"/>
      </font>
    </dxf>
    <dxf>
      <font>
        <strike val="0"/>
        <outline val="0"/>
        <shadow val="0"/>
        <u val="none"/>
        <vertAlign val="baseline"/>
        <name val="Aptos Display"/>
        <scheme val="none"/>
      </font>
    </dxf>
    <dxf>
      <font>
        <strike val="0"/>
        <outline val="0"/>
        <shadow val="0"/>
        <u val="none"/>
        <vertAlign val="baseline"/>
        <name val="Aptos Display"/>
        <scheme val="none"/>
      </font>
    </dxf>
    <dxf>
      <font>
        <strike val="0"/>
        <outline val="0"/>
        <shadow val="0"/>
        <u val="none"/>
        <vertAlign val="baseline"/>
        <name val="Aptos Display"/>
        <scheme val="none"/>
      </font>
    </dxf>
    <dxf>
      <font>
        <strike val="0"/>
        <outline val="0"/>
        <shadow val="0"/>
        <u val="none"/>
        <vertAlign val="baseline"/>
        <name val="Aptos Display"/>
        <scheme val="none"/>
      </font>
    </dxf>
    <dxf>
      <font>
        <strike val="0"/>
        <outline val="0"/>
        <shadow val="0"/>
        <u val="none"/>
        <vertAlign val="baseline"/>
        <name val="Aptos Display"/>
        <scheme val="none"/>
      </font>
    </dxf>
    <dxf>
      <font>
        <strike val="0"/>
        <outline val="0"/>
        <shadow val="0"/>
        <u val="none"/>
        <vertAlign val="baseline"/>
        <name val="Aptos Display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ptos Display"/>
        <scheme val="none"/>
      </font>
    </dxf>
    <dxf>
      <font>
        <color theme="7" tint="-0.24994659260841701"/>
      </font>
      <fill>
        <patternFill>
          <bgColor theme="7" tint="0.59996337778862885"/>
        </patternFill>
      </fill>
    </dxf>
    <dxf>
      <font>
        <color theme="7" tint="-0.24994659260841701"/>
      </font>
      <fill>
        <patternFill>
          <bgColor theme="7" tint="0.59996337778862885"/>
        </patternFill>
      </fill>
    </dxf>
    <dxf>
      <font>
        <color theme="7" tint="0.39994506668294322"/>
      </font>
      <fill>
        <patternFill>
          <bgColor theme="7" tint="0.79998168889431442"/>
        </patternFill>
      </fill>
    </dxf>
    <dxf>
      <font>
        <color theme="7" tint="0.39994506668294322"/>
      </font>
      <fill>
        <patternFill>
          <bgColor theme="7" tint="0.79998168889431442"/>
        </patternFill>
      </fill>
    </dxf>
    <dxf>
      <font>
        <color theme="7" tint="-0.24994659260841701"/>
      </font>
      <fill>
        <patternFill>
          <bgColor theme="7" tint="0.5999633777886288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 tint="-0.14996795556505021"/>
        </patternFill>
      </fill>
    </dxf>
    <dxf>
      <font>
        <color theme="7" tint="-0.24994659260841701"/>
      </font>
      <fill>
        <patternFill>
          <bgColor theme="7" tint="0.59996337778862885"/>
        </patternFill>
      </fill>
    </dxf>
    <dxf>
      <font>
        <color theme="7" tint="0.39994506668294322"/>
      </font>
      <fill>
        <patternFill>
          <bgColor theme="7" tint="0.79998168889431442"/>
        </patternFill>
      </fill>
    </dxf>
    <dxf>
      <font>
        <color theme="7" tint="0.39994506668294322"/>
      </font>
      <fill>
        <patternFill>
          <bgColor theme="7" tint="0.79998168889431442"/>
        </patternFill>
      </fill>
    </dxf>
    <dxf>
      <font>
        <color theme="7" tint="-0.24994659260841701"/>
      </font>
      <fill>
        <patternFill>
          <bgColor theme="7" tint="0.59996337778862885"/>
        </patternFill>
      </fill>
    </dxf>
    <dxf>
      <font>
        <color theme="7" tint="-0.24994659260841701"/>
      </font>
      <fill>
        <patternFill>
          <bgColor theme="7" tint="0.59996337778862885"/>
        </patternFill>
      </fill>
    </dxf>
    <dxf>
      <font>
        <color theme="7" tint="-0.24994659260841701"/>
      </font>
      <fill>
        <patternFill>
          <bgColor theme="7" tint="0.59996337778862885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ont>
        <color theme="7" tint="-0.24994659260841701"/>
      </font>
      <fill>
        <patternFill>
          <bgColor theme="7" tint="0.59996337778862885"/>
        </patternFill>
      </fill>
    </dxf>
    <dxf>
      <font>
        <color theme="7" tint="-0.24994659260841701"/>
      </font>
      <fill>
        <patternFill>
          <bgColor theme="7" tint="0.59996337778862885"/>
        </patternFill>
      </fill>
    </dxf>
    <dxf>
      <font>
        <color theme="7" tint="-0.24994659260841701"/>
      </font>
      <fill>
        <patternFill>
          <bgColor theme="7" tint="0.59996337778862885"/>
        </patternFill>
      </fill>
    </dxf>
    <dxf>
      <fill>
        <patternFill>
          <bgColor theme="0"/>
        </patternFill>
      </fill>
    </dxf>
    <dxf>
      <fill>
        <patternFill>
          <bgColor theme="0" tint="-0.14996795556505021"/>
        </patternFill>
      </fill>
    </dxf>
    <dxf>
      <fill>
        <patternFill>
          <bgColor theme="0"/>
        </patternFill>
      </fill>
    </dxf>
    <dxf>
      <fill>
        <patternFill>
          <bgColor theme="0" tint="-0.14996795556505021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ont>
        <color theme="7" tint="-0.24994659260841701"/>
      </font>
      <fill>
        <patternFill>
          <bgColor theme="7" tint="0.59996337778862885"/>
        </patternFill>
      </fill>
    </dxf>
    <dxf>
      <font>
        <color theme="7" tint="0.39994506668294322"/>
      </font>
      <fill>
        <patternFill>
          <bgColor theme="7" tint="0.79998168889431442"/>
        </patternFill>
      </fill>
    </dxf>
    <dxf>
      <font>
        <color theme="7" tint="0.39994506668294322"/>
      </font>
      <fill>
        <patternFill>
          <bgColor theme="7" tint="0.79998168889431442"/>
        </patternFill>
      </fill>
    </dxf>
    <dxf>
      <font>
        <color theme="7" tint="-0.24994659260841701"/>
      </font>
      <fill>
        <patternFill>
          <bgColor theme="7" tint="0.59996337778862885"/>
        </patternFill>
      </fill>
    </dxf>
    <dxf>
      <font>
        <color theme="7" tint="-0.24994659260841701"/>
      </font>
      <fill>
        <patternFill>
          <bgColor theme="7" tint="0.59996337778862885"/>
        </patternFill>
      </fill>
    </dxf>
    <dxf>
      <font>
        <color theme="7" tint="-0.24994659260841701"/>
      </font>
      <fill>
        <patternFill>
          <bgColor theme="7" tint="0.59996337778862885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ont>
        <color theme="7" tint="-0.24994659260841701"/>
      </font>
      <fill>
        <patternFill>
          <bgColor theme="7" tint="0.59996337778862885"/>
        </patternFill>
      </fill>
    </dxf>
    <dxf>
      <font>
        <color theme="7" tint="-0.24994659260841701"/>
      </font>
      <fill>
        <patternFill>
          <bgColor theme="7" tint="0.59996337778862885"/>
        </patternFill>
      </fill>
    </dxf>
    <dxf>
      <font>
        <color theme="7" tint="-0.24994659260841701"/>
      </font>
      <fill>
        <patternFill>
          <bgColor theme="7" tint="0.59996337778862885"/>
        </patternFill>
      </fill>
    </dxf>
    <dxf>
      <fill>
        <patternFill>
          <bgColor theme="0"/>
        </patternFill>
      </fill>
    </dxf>
    <dxf>
      <fill>
        <patternFill>
          <bgColor theme="0" tint="-0.14996795556505021"/>
        </patternFill>
      </fill>
    </dxf>
    <dxf>
      <fill>
        <patternFill>
          <bgColor theme="0"/>
        </patternFill>
      </fill>
    </dxf>
    <dxf>
      <fill>
        <patternFill>
          <bgColor theme="0" tint="-0.14996795556505021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ont>
        <color theme="7" tint="-0.24994659260841701"/>
      </font>
      <fill>
        <patternFill>
          <bgColor theme="7" tint="0.59996337778862885"/>
        </patternFill>
      </fill>
    </dxf>
    <dxf>
      <font>
        <color theme="7" tint="0.39994506668294322"/>
      </font>
      <fill>
        <patternFill>
          <bgColor theme="7" tint="0.79998168889431442"/>
        </patternFill>
      </fill>
    </dxf>
    <dxf>
      <font>
        <color theme="7" tint="0.39994506668294322"/>
      </font>
      <fill>
        <patternFill>
          <bgColor theme="7" tint="0.79998168889431442"/>
        </patternFill>
      </fill>
    </dxf>
    <dxf>
      <font>
        <color theme="7" tint="-0.24994659260841701"/>
      </font>
      <fill>
        <patternFill>
          <bgColor theme="7" tint="0.59996337778862885"/>
        </patternFill>
      </fill>
    </dxf>
    <dxf>
      <font>
        <color theme="7" tint="-0.24994659260841701"/>
      </font>
      <fill>
        <patternFill>
          <bgColor theme="7" tint="0.59996337778862885"/>
        </patternFill>
      </fill>
    </dxf>
    <dxf>
      <font>
        <color theme="7" tint="-0.24994659260841701"/>
      </font>
      <fill>
        <patternFill>
          <bgColor theme="7" tint="0.59996337778862885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7" tint="0.59996337778862885"/>
        </patternFill>
      </fill>
    </dxf>
    <dxf>
      <font>
        <color theme="7" tint="-0.24994659260841701"/>
      </font>
      <fill>
        <patternFill>
          <bgColor theme="7" tint="0.59996337778862885"/>
        </patternFill>
      </fill>
    </dxf>
    <dxf>
      <font>
        <color theme="7" tint="-0.24994659260841701"/>
      </font>
      <fill>
        <patternFill>
          <bgColor theme="7" tint="0.59996337778862885"/>
        </patternFill>
      </fill>
    </dxf>
    <dxf>
      <fill>
        <patternFill>
          <bgColor theme="0"/>
        </patternFill>
      </fill>
    </dxf>
    <dxf>
      <fill>
        <patternFill>
          <bgColor theme="0" tint="-0.14996795556505021"/>
        </patternFill>
      </fill>
    </dxf>
    <dxf>
      <fill>
        <patternFill>
          <bgColor theme="0"/>
        </patternFill>
      </fill>
    </dxf>
    <dxf>
      <fill>
        <patternFill>
          <bgColor theme="0" tint="-0.14996795556505021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ont>
        <color theme="7" tint="-0.24994659260841701"/>
      </font>
      <fill>
        <patternFill>
          <bgColor theme="7" tint="0.59996337778862885"/>
        </patternFill>
      </fill>
    </dxf>
    <dxf>
      <font>
        <color theme="7" tint="0.39994506668294322"/>
      </font>
      <fill>
        <patternFill>
          <bgColor theme="7" tint="0.79998168889431442"/>
        </patternFill>
      </fill>
    </dxf>
    <dxf>
      <font>
        <color theme="7" tint="0.39994506668294322"/>
      </font>
      <fill>
        <patternFill>
          <bgColor theme="7" tint="0.79998168889431442"/>
        </patternFill>
      </fill>
    </dxf>
    <dxf>
      <font>
        <color theme="7" tint="-0.24994659260841701"/>
      </font>
      <fill>
        <patternFill>
          <bgColor theme="7" tint="0.59996337778862885"/>
        </patternFill>
      </fill>
    </dxf>
    <dxf>
      <font>
        <color theme="7" tint="-0.24994659260841701"/>
      </font>
      <fill>
        <patternFill>
          <bgColor theme="7" tint="0.59996337778862885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ont>
        <color theme="7" tint="-0.24994659260841701"/>
      </font>
      <fill>
        <patternFill>
          <bgColor theme="7" tint="0.39994506668294322"/>
        </patternFill>
      </fill>
    </dxf>
    <dxf>
      <font>
        <color theme="7" tint="-0.24994659260841701"/>
      </font>
      <fill>
        <patternFill>
          <bgColor theme="7" tint="0.59996337778862885"/>
        </patternFill>
      </fill>
    </dxf>
    <dxf>
      <font>
        <color theme="7" tint="-0.24994659260841701"/>
      </font>
      <fill>
        <patternFill>
          <bgColor theme="7" tint="0.59996337778862885"/>
        </patternFill>
      </fill>
    </dxf>
    <dxf>
      <fill>
        <patternFill>
          <bgColor theme="0"/>
        </patternFill>
      </fill>
    </dxf>
    <dxf>
      <fill>
        <patternFill>
          <bgColor theme="0" tint="-0.14996795556505021"/>
        </patternFill>
      </fill>
    </dxf>
    <dxf>
      <fill>
        <patternFill>
          <bgColor theme="0"/>
        </patternFill>
      </fill>
    </dxf>
    <dxf>
      <fill>
        <patternFill>
          <bgColor theme="0" tint="-0.14996795556505021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ont>
        <color theme="7" tint="-0.24994659260841701"/>
      </font>
      <fill>
        <patternFill>
          <bgColor theme="7" tint="0.59996337778862885"/>
        </patternFill>
      </fill>
    </dxf>
    <dxf>
      <font>
        <color theme="7" tint="0.39994506668294322"/>
      </font>
      <fill>
        <patternFill>
          <bgColor theme="7" tint="0.79998168889431442"/>
        </patternFill>
      </fill>
    </dxf>
    <dxf>
      <font>
        <color theme="7" tint="0.39994506668294322"/>
      </font>
      <fill>
        <patternFill>
          <bgColor theme="7" tint="0.79998168889431442"/>
        </patternFill>
      </fill>
    </dxf>
    <dxf>
      <font>
        <color theme="7" tint="-0.24994659260841701"/>
      </font>
      <fill>
        <patternFill>
          <bgColor theme="7" tint="0.59996337778862885"/>
        </patternFill>
      </fill>
    </dxf>
    <dxf>
      <font>
        <color theme="7" tint="-0.24994659260841701"/>
      </font>
      <fill>
        <patternFill>
          <bgColor theme="7" tint="0.59996337778862885"/>
        </patternFill>
      </fill>
    </dxf>
    <dxf>
      <font>
        <color theme="7" tint="-0.24994659260841701"/>
      </font>
      <fill>
        <patternFill>
          <bgColor theme="7" tint="0.59996337778862885"/>
        </patternFill>
      </fill>
    </dxf>
    <dxf>
      <font>
        <color theme="7" tint="-0.24994659260841701"/>
      </font>
      <fill>
        <patternFill>
          <bgColor theme="7" tint="0.59996337778862885"/>
        </patternFill>
      </fill>
    </dxf>
    <dxf>
      <font>
        <color rgb="FFEE0000"/>
      </font>
      <fill>
        <patternFill>
          <bgColor rgb="FFFFA7A7"/>
        </patternFill>
      </fill>
    </dxf>
    <dxf>
      <font>
        <color theme="7" tint="0.39994506668294322"/>
      </font>
      <fill>
        <patternFill>
          <bgColor theme="7" tint="0.79998168889431442"/>
        </patternFill>
      </fill>
    </dxf>
    <dxf>
      <font>
        <color theme="7" tint="-0.24994659260841701"/>
      </font>
      <fill>
        <patternFill>
          <bgColor theme="7" tint="0.59996337778862885"/>
        </patternFill>
      </fill>
    </dxf>
    <dxf>
      <font>
        <color theme="7" tint="-0.24994659260841701"/>
      </font>
      <fill>
        <patternFill>
          <bgColor theme="7" tint="0.59996337778862885"/>
        </patternFill>
      </fill>
    </dxf>
    <dxf>
      <font>
        <color theme="7" tint="-0.24994659260841701"/>
      </font>
      <fill>
        <patternFill>
          <bgColor theme="7" tint="0.59996337778862885"/>
        </patternFill>
      </fill>
    </dxf>
    <dxf>
      <font>
        <color theme="7" tint="-0.24994659260841701"/>
      </font>
      <fill>
        <patternFill>
          <bgColor theme="7" tint="0.59996337778862885"/>
        </patternFill>
      </fill>
    </dxf>
    <dxf>
      <font>
        <color theme="7" tint="0.39994506668294322"/>
      </font>
      <fill>
        <patternFill>
          <bgColor theme="7" tint="0.79998168889431442"/>
        </patternFill>
      </fill>
    </dxf>
    <dxf>
      <font>
        <color theme="7" tint="0.39994506668294322"/>
      </font>
      <fill>
        <patternFill>
          <bgColor theme="7" tint="0.79998168889431442"/>
        </patternFill>
      </fill>
    </dxf>
    <dxf>
      <font>
        <color theme="7" tint="-0.24994659260841701"/>
      </font>
      <fill>
        <patternFill>
          <bgColor theme="7" tint="0.59996337778862885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</dxfs>
  <tableStyles count="0" defaultTableStyle="TableStyleMedium9" defaultPivotStyle="PivotStyleLight16"/>
  <colors>
    <mruColors>
      <color rgb="FFFFA7A7"/>
      <color rgb="FFFF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eetMetadata" Target="metadata.xml"/><Relationship Id="rId18" Type="http://schemas.microsoft.com/office/2017/06/relationships/rdRichValueTypes" Target="richData/rdRichValueTyp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17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2.xml"/><Relationship Id="rId20" Type="http://schemas.microsoft.com/office/2017/06/relationships/rdRichValue" Target="richData/rdrichvalue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10" Type="http://schemas.openxmlformats.org/officeDocument/2006/relationships/theme" Target="theme/theme1.xml"/><Relationship Id="rId19" Type="http://schemas.microsoft.com/office/2017/06/relationships/rdRichValueStructure" Target="richData/rdrichvaluestructure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19050</xdr:colOff>
      <xdr:row>4</xdr:row>
      <xdr:rowOff>152400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028700" cy="895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2">
  <rv s="0">
    <v>13</v>
    <v>3</v>
  </rv>
  <rv s="1">
    <v>13</v>
    <v>1</v>
  </rv>
</rvData>
</file>

<file path=xl/richData/rdrichvaluestructure.xml><?xml version="1.0" encoding="utf-8"?>
<rvStructures xmlns="http://schemas.microsoft.com/office/spreadsheetml/2017/richdata" count="2">
  <s t="_error">
    <k n="errorType" t="i"/>
    <k n="subType" t="i"/>
  </s>
  <s t="_error">
    <k n="errorType" t="i"/>
    <k n="propagated" t="b"/>
  </s>
</rvStructures>
</file>

<file path=xl/tables/table1.xml><?xml version="1.0" encoding="utf-8"?>
<table xmlns="http://schemas.openxmlformats.org/spreadsheetml/2006/main" id="1" name="Table1" displayName="Table1" ref="E1:I46" totalsRowShown="0" headerRowDxfId="13" dataDxfId="12">
  <autoFilter ref="E1:I46"/>
  <tableColumns count="5">
    <tableColumn id="1" name="DirectoriDep" dataDxfId="11"/>
    <tableColumn id="2" name="Ciclul de studii" dataDxfId="10"/>
    <tableColumn id="3" name="Forma de învățământ" dataDxfId="9"/>
    <tableColumn id="4" name="Domeniul" dataDxfId="8"/>
    <tableColumn id="5" name="Programul de studii" dataDxfId="7"/>
  </tableColumns>
  <tableStyleInfo name="TableStyleMedium9" showFirstColumn="0" showLastColumn="0" showRowStripes="1" showColumnStripes="0"/>
</table>
</file>

<file path=xl/tables/table2.xml><?xml version="1.0" encoding="utf-8"?>
<table xmlns="http://schemas.openxmlformats.org/spreadsheetml/2006/main" id="2" name="Table2" displayName="Table2" ref="D1:D6" totalsRowShown="0" headerRowDxfId="6" dataDxfId="5">
  <autoFilter ref="D1:D6"/>
  <tableColumns count="1">
    <tableColumn id="1" name="Departamente" dataDxfId="4"/>
  </tableColumns>
  <tableStyleInfo name="TableStyleMedium9" showFirstColumn="0" showLastColumn="0" showRowStripes="1" showColumnStripes="0"/>
</table>
</file>

<file path=xl/tables/table3.xml><?xml version="1.0" encoding="utf-8"?>
<table xmlns="http://schemas.openxmlformats.org/spreadsheetml/2006/main" id="3" name="Table3" displayName="Table3" ref="B1:C6" totalsRowShown="0" headerRowDxfId="3" dataDxfId="2">
  <autoFilter ref="B1:C6"/>
  <tableColumns count="2">
    <tableColumn id="1" name="Facultatea" dataDxfId="1"/>
    <tableColumn id="2" name="Decani" dataDxfId="0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9.bin"/><Relationship Id="rId4" Type="http://schemas.openxmlformats.org/officeDocument/2006/relationships/table" Target="../tables/table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Y184"/>
  <sheetViews>
    <sheetView showGridLines="0" topLeftCell="A22" zoomScaleNormal="100" workbookViewId="0">
      <selection activeCell="I36" sqref="I36"/>
    </sheetView>
  </sheetViews>
  <sheetFormatPr defaultColWidth="8.85546875" defaultRowHeight="12.75"/>
  <cols>
    <col min="1" max="1" width="6" style="12" customWidth="1"/>
    <col min="2" max="2" width="8.85546875" style="12"/>
    <col min="3" max="3" width="11.42578125" style="12" customWidth="1"/>
    <col min="4" max="6" width="8.85546875" style="12"/>
    <col min="7" max="7" width="8.5703125" style="12" customWidth="1"/>
    <col min="8" max="8" width="9.7109375" style="12" customWidth="1"/>
    <col min="9" max="9" width="8.85546875" style="12"/>
    <col min="10" max="10" width="12" style="12" customWidth="1"/>
    <col min="11" max="25" width="9.140625" style="102" customWidth="1"/>
    <col min="26" max="16384" width="8.85546875" style="12"/>
  </cols>
  <sheetData>
    <row r="1" spans="2:25" ht="15" customHeight="1"/>
    <row r="2" spans="2:25" s="108" customFormat="1" ht="15" customHeight="1">
      <c r="D2" s="109" t="s">
        <v>75</v>
      </c>
      <c r="K2" s="110"/>
      <c r="L2" s="110"/>
      <c r="M2" s="110"/>
      <c r="N2" s="110"/>
      <c r="O2" s="110"/>
      <c r="P2" s="110"/>
      <c r="Q2" s="110"/>
      <c r="R2" s="110"/>
      <c r="S2" s="110"/>
      <c r="T2" s="110"/>
      <c r="U2" s="110"/>
      <c r="V2" s="110"/>
      <c r="W2" s="110"/>
      <c r="X2" s="110"/>
      <c r="Y2" s="110"/>
    </row>
    <row r="3" spans="2:25" s="108" customFormat="1" ht="15" customHeight="1">
      <c r="D3" s="62" t="s">
        <v>16</v>
      </c>
      <c r="K3" s="110"/>
      <c r="L3" s="110"/>
      <c r="V3" s="110"/>
      <c r="W3" s="110"/>
      <c r="X3" s="110"/>
      <c r="Y3" s="110"/>
    </row>
    <row r="4" spans="2:25" ht="15" customHeight="1">
      <c r="D4" s="298"/>
      <c r="E4" s="298"/>
      <c r="F4" s="298"/>
      <c r="G4" s="298"/>
      <c r="H4" s="298"/>
      <c r="I4" s="298"/>
      <c r="J4" s="298"/>
      <c r="M4" s="12"/>
      <c r="N4" s="12"/>
      <c r="O4" s="12"/>
      <c r="P4" s="12"/>
      <c r="Q4" s="12"/>
      <c r="R4" s="12"/>
      <c r="S4" s="12"/>
      <c r="T4" s="12"/>
      <c r="U4" s="12"/>
    </row>
    <row r="5" spans="2:25" ht="15" customHeight="1">
      <c r="M5" s="12"/>
      <c r="N5" s="294" t="s">
        <v>249</v>
      </c>
      <c r="O5" s="294"/>
      <c r="P5" s="294"/>
      <c r="Q5" s="294"/>
      <c r="R5" s="294"/>
      <c r="S5" s="294"/>
      <c r="T5" s="12"/>
      <c r="U5" s="12"/>
    </row>
    <row r="6" spans="2:25" ht="15" customHeight="1">
      <c r="D6" s="10" t="s">
        <v>103</v>
      </c>
      <c r="H6" s="10" t="s">
        <v>38</v>
      </c>
      <c r="I6" s="10"/>
      <c r="M6" s="12"/>
      <c r="N6" s="12"/>
      <c r="O6" s="12"/>
      <c r="P6" s="12"/>
      <c r="Q6" s="12"/>
      <c r="R6" s="12"/>
      <c r="S6" s="12"/>
      <c r="T6" s="12"/>
      <c r="U6" s="12"/>
    </row>
    <row r="7" spans="2:25" ht="15" customHeight="1">
      <c r="H7" s="10" t="s">
        <v>239</v>
      </c>
      <c r="I7" s="10"/>
      <c r="M7" s="12"/>
      <c r="N7" s="12"/>
      <c r="O7" s="12"/>
      <c r="P7" s="12"/>
      <c r="Q7" s="12"/>
      <c r="R7" s="12"/>
      <c r="S7" s="12"/>
      <c r="T7" s="12"/>
      <c r="U7" s="12"/>
    </row>
    <row r="8" spans="2:25" ht="15" customHeight="1">
      <c r="I8" s="10"/>
      <c r="M8" s="12"/>
      <c r="N8" s="295" t="s">
        <v>250</v>
      </c>
      <c r="O8" s="295"/>
      <c r="P8" s="295"/>
      <c r="Q8" s="295"/>
      <c r="R8" s="295"/>
      <c r="S8" s="295"/>
      <c r="T8" s="12"/>
      <c r="U8" s="12"/>
    </row>
    <row r="9" spans="2:25" s="14" customFormat="1" ht="15" customHeight="1">
      <c r="K9" s="101"/>
      <c r="L9" s="101"/>
      <c r="V9" s="101"/>
      <c r="W9" s="101"/>
      <c r="X9" s="101"/>
    </row>
    <row r="10" spans="2:25" s="14" customFormat="1" ht="15" customHeight="1">
      <c r="B10" s="106" t="s">
        <v>93</v>
      </c>
      <c r="D10" s="111" t="s">
        <v>228</v>
      </c>
      <c r="K10" s="101"/>
      <c r="L10" s="101"/>
      <c r="V10" s="101"/>
      <c r="W10" s="101"/>
      <c r="X10" s="101"/>
      <c r="Y10" s="101"/>
    </row>
    <row r="11" spans="2:25" s="14" customFormat="1" ht="15" customHeight="1">
      <c r="B11" s="106" t="s">
        <v>40</v>
      </c>
      <c r="D11" s="297"/>
      <c r="E11" s="297"/>
      <c r="F11" s="297"/>
      <c r="G11" s="297"/>
      <c r="K11" s="101"/>
      <c r="L11" s="101"/>
      <c r="V11" s="101"/>
      <c r="W11" s="101"/>
      <c r="X11" s="101"/>
      <c r="Y11" s="101"/>
    </row>
    <row r="12" spans="2:25" ht="15" customHeight="1">
      <c r="B12" s="107" t="s">
        <v>17</v>
      </c>
      <c r="C12" s="14"/>
      <c r="D12" s="301"/>
      <c r="E12" s="301"/>
      <c r="F12" s="301"/>
      <c r="G12" s="301"/>
      <c r="H12" s="301"/>
      <c r="I12" s="301"/>
      <c r="J12" s="301"/>
      <c r="M12" s="12"/>
      <c r="N12" s="12"/>
      <c r="O12" s="12"/>
      <c r="P12" s="12"/>
      <c r="Q12" s="12"/>
      <c r="R12" s="12"/>
      <c r="S12" s="12"/>
      <c r="T12" s="12"/>
      <c r="U12" s="12"/>
    </row>
    <row r="13" spans="2:25" ht="15" customHeight="1">
      <c r="B13" s="106" t="s">
        <v>94</v>
      </c>
      <c r="C13" s="14"/>
      <c r="D13" s="302"/>
      <c r="E13" s="302"/>
      <c r="F13" s="302"/>
      <c r="G13" s="302"/>
      <c r="H13" s="302"/>
      <c r="I13" s="302"/>
      <c r="J13" s="302"/>
      <c r="M13" s="12"/>
      <c r="N13" s="12"/>
      <c r="O13" s="12"/>
      <c r="P13" s="12"/>
      <c r="Q13" s="12"/>
      <c r="R13" s="12"/>
      <c r="S13" s="12"/>
      <c r="T13" s="12"/>
      <c r="U13" s="12"/>
    </row>
    <row r="14" spans="2:25" ht="15" customHeight="1">
      <c r="C14" s="64"/>
    </row>
    <row r="15" spans="2:25" ht="15" customHeight="1">
      <c r="D15" s="112"/>
    </row>
    <row r="16" spans="2:25" ht="15" customHeight="1">
      <c r="D16" s="64"/>
    </row>
    <row r="17" spans="1:25" s="14" customFormat="1" ht="15" customHeight="1">
      <c r="B17" s="14" t="s">
        <v>41</v>
      </c>
      <c r="D17" s="113" t="s">
        <v>95</v>
      </c>
      <c r="F17" s="114"/>
      <c r="K17" s="101"/>
      <c r="L17" s="101"/>
      <c r="M17" s="101"/>
      <c r="N17" s="101"/>
      <c r="O17" s="101"/>
      <c r="P17" s="101"/>
      <c r="Q17" s="101"/>
      <c r="R17" s="101"/>
      <c r="S17" s="101"/>
      <c r="T17" s="101"/>
      <c r="U17" s="101"/>
      <c r="V17" s="101"/>
      <c r="W17" s="101"/>
      <c r="X17" s="101"/>
      <c r="Y17" s="101"/>
    </row>
    <row r="18" spans="1:25" s="14" customFormat="1" ht="15" customHeight="1">
      <c r="B18" s="14" t="s">
        <v>42</v>
      </c>
      <c r="D18" s="113" t="s">
        <v>96</v>
      </c>
      <c r="K18" s="101"/>
      <c r="L18" s="101"/>
      <c r="M18" s="101"/>
      <c r="N18" s="101"/>
      <c r="O18" s="101"/>
      <c r="P18" s="101"/>
      <c r="Q18" s="101"/>
      <c r="R18" s="101"/>
      <c r="S18" s="101"/>
      <c r="T18" s="101"/>
      <c r="U18" s="101"/>
      <c r="V18" s="101"/>
      <c r="W18" s="101"/>
      <c r="X18" s="101"/>
      <c r="Y18" s="101"/>
    </row>
    <row r="19" spans="1:25" s="14" customFormat="1" ht="15" customHeight="1">
      <c r="B19" s="14" t="s">
        <v>43</v>
      </c>
      <c r="D19" s="299" t="s">
        <v>98</v>
      </c>
      <c r="E19" s="299"/>
      <c r="F19" s="299"/>
      <c r="G19" s="299"/>
      <c r="H19" s="299"/>
      <c r="I19" s="299"/>
      <c r="J19" s="299"/>
      <c r="K19" s="101"/>
      <c r="L19" s="101"/>
      <c r="M19" s="101"/>
      <c r="N19" s="101"/>
      <c r="O19" s="101"/>
      <c r="P19" s="101"/>
      <c r="Q19" s="101"/>
      <c r="R19" s="101"/>
      <c r="S19" s="101"/>
      <c r="T19" s="101"/>
      <c r="U19" s="101"/>
      <c r="V19" s="101"/>
      <c r="W19" s="101"/>
      <c r="X19" s="101"/>
      <c r="Y19" s="101"/>
    </row>
    <row r="20" spans="1:25" s="14" customFormat="1" ht="15" customHeight="1">
      <c r="B20" s="14" t="s">
        <v>44</v>
      </c>
      <c r="D20" s="297" t="s">
        <v>190</v>
      </c>
      <c r="E20" s="297"/>
      <c r="F20" s="297"/>
      <c r="G20" s="297"/>
      <c r="H20" s="297"/>
      <c r="I20" s="297"/>
      <c r="J20" s="297"/>
      <c r="K20" s="101"/>
      <c r="L20" s="101"/>
      <c r="M20" s="101"/>
      <c r="N20" s="101"/>
      <c r="O20" s="101"/>
      <c r="P20" s="101"/>
      <c r="Q20" s="101"/>
      <c r="R20" s="101"/>
      <c r="S20" s="101"/>
      <c r="T20" s="101"/>
      <c r="U20" s="101"/>
      <c r="V20" s="101"/>
      <c r="W20" s="101"/>
      <c r="X20" s="101"/>
      <c r="Y20" s="101"/>
    </row>
    <row r="21" spans="1:25" ht="15" customHeight="1"/>
    <row r="22" spans="1:25" ht="15" customHeight="1"/>
    <row r="23" spans="1:25" ht="15" customHeight="1">
      <c r="F23" s="115" t="s">
        <v>18</v>
      </c>
    </row>
    <row r="24" spans="1:25" ht="15" customHeight="1"/>
    <row r="25" spans="1:25" ht="15" customHeight="1">
      <c r="A25" s="300" t="s">
        <v>229</v>
      </c>
      <c r="B25" s="300"/>
      <c r="C25" s="300"/>
      <c r="D25" s="300"/>
      <c r="E25" s="300"/>
      <c r="F25" s="300"/>
      <c r="G25" s="300"/>
      <c r="H25" s="300"/>
      <c r="I25" s="300"/>
      <c r="J25" s="300"/>
    </row>
    <row r="26" spans="1:25" ht="15" customHeight="1" thickBot="1"/>
    <row r="27" spans="1:25" s="116" customFormat="1" ht="15" customHeight="1">
      <c r="C27" s="304" t="s">
        <v>45</v>
      </c>
      <c r="D27" s="306" t="s">
        <v>50</v>
      </c>
      <c r="E27" s="307"/>
      <c r="F27" s="306" t="s">
        <v>53</v>
      </c>
      <c r="G27" s="307"/>
      <c r="H27" s="308" t="s">
        <v>56</v>
      </c>
      <c r="I27" s="303"/>
      <c r="K27" s="117"/>
      <c r="L27" s="117"/>
      <c r="M27" s="117"/>
      <c r="N27" s="117"/>
      <c r="O27" s="117"/>
      <c r="P27" s="117"/>
      <c r="Q27" s="117"/>
      <c r="R27" s="117"/>
      <c r="S27" s="117"/>
      <c r="T27" s="117"/>
      <c r="U27" s="117"/>
      <c r="V27" s="117"/>
      <c r="W27" s="117"/>
      <c r="X27" s="117"/>
      <c r="Y27" s="117"/>
    </row>
    <row r="28" spans="1:25" s="116" customFormat="1" ht="15" customHeight="1" thickBot="1">
      <c r="C28" s="305"/>
      <c r="D28" s="30" t="s">
        <v>51</v>
      </c>
      <c r="E28" s="99" t="s">
        <v>52</v>
      </c>
      <c r="F28" s="30" t="s">
        <v>54</v>
      </c>
      <c r="G28" s="99" t="s">
        <v>55</v>
      </c>
      <c r="H28" s="309"/>
      <c r="I28" s="303"/>
      <c r="K28" s="117"/>
      <c r="L28" s="117"/>
      <c r="M28" s="117"/>
      <c r="N28" s="117"/>
      <c r="O28" s="117"/>
      <c r="P28" s="117"/>
      <c r="Q28" s="117"/>
      <c r="R28" s="117"/>
      <c r="S28" s="117"/>
      <c r="T28" s="117"/>
      <c r="U28" s="117"/>
      <c r="V28" s="117"/>
      <c r="W28" s="117"/>
      <c r="X28" s="117"/>
      <c r="Y28" s="117"/>
    </row>
    <row r="29" spans="1:25" ht="15" customHeight="1">
      <c r="C29" s="15" t="s">
        <v>46</v>
      </c>
      <c r="D29" s="16">
        <v>14</v>
      </c>
      <c r="E29" s="16">
        <v>14</v>
      </c>
      <c r="F29" s="16">
        <v>3</v>
      </c>
      <c r="G29" s="16">
        <v>3</v>
      </c>
      <c r="H29" s="67"/>
      <c r="I29" s="13"/>
    </row>
    <row r="30" spans="1:25" ht="15" customHeight="1">
      <c r="C30" s="19" t="s">
        <v>47</v>
      </c>
      <c r="D30" s="20">
        <v>14</v>
      </c>
      <c r="E30" s="20">
        <v>14</v>
      </c>
      <c r="F30" s="20">
        <v>3</v>
      </c>
      <c r="G30" s="20">
        <v>3</v>
      </c>
      <c r="H30" s="290" t="s">
        <v>117</v>
      </c>
      <c r="I30" s="13"/>
    </row>
    <row r="31" spans="1:25" ht="15" customHeight="1">
      <c r="C31" s="19" t="s">
        <v>48</v>
      </c>
      <c r="D31" s="20">
        <v>14</v>
      </c>
      <c r="E31" s="20">
        <v>14</v>
      </c>
      <c r="F31" s="20">
        <v>3</v>
      </c>
      <c r="G31" s="20">
        <v>3</v>
      </c>
      <c r="H31" s="290" t="s">
        <v>117</v>
      </c>
      <c r="I31" s="13"/>
    </row>
    <row r="32" spans="1:25" ht="15" customHeight="1" thickBot="1">
      <c r="C32" s="22" t="s">
        <v>49</v>
      </c>
      <c r="D32" s="23">
        <v>14</v>
      </c>
      <c r="E32" s="23">
        <v>14</v>
      </c>
      <c r="F32" s="23">
        <v>3</v>
      </c>
      <c r="G32" s="23">
        <v>3</v>
      </c>
      <c r="H32" s="291"/>
      <c r="I32" s="13"/>
    </row>
    <row r="33" spans="2:14" ht="15" customHeight="1"/>
    <row r="34" spans="2:14" ht="15" customHeight="1"/>
    <row r="35" spans="2:14" ht="15" customHeight="1"/>
    <row r="36" spans="2:14" ht="15" customHeight="1">
      <c r="F36" s="89" t="s">
        <v>57</v>
      </c>
    </row>
    <row r="37" spans="2:14" ht="15" customHeight="1" thickBot="1"/>
    <row r="38" spans="2:14" ht="15" customHeight="1">
      <c r="E38" s="25" t="s">
        <v>45</v>
      </c>
      <c r="F38" s="26" t="s">
        <v>51</v>
      </c>
      <c r="G38" s="27" t="s">
        <v>52</v>
      </c>
      <c r="H38" s="13"/>
    </row>
    <row r="39" spans="2:14" ht="15" customHeight="1">
      <c r="E39" s="28" t="s">
        <v>46</v>
      </c>
      <c r="F39" s="29">
        <f>'AN I'!J$30</f>
        <v>0</v>
      </c>
      <c r="G39" s="21">
        <f>'AN I'!J$46</f>
        <v>0</v>
      </c>
      <c r="H39" s="13"/>
    </row>
    <row r="40" spans="2:14" ht="15" customHeight="1">
      <c r="E40" s="28" t="s">
        <v>47</v>
      </c>
      <c r="F40" s="29">
        <f>'AN II'!J$30</f>
        <v>0</v>
      </c>
      <c r="G40" s="21">
        <f>'AN II'!J$46</f>
        <v>0</v>
      </c>
      <c r="H40" s="13"/>
    </row>
    <row r="41" spans="2:14" ht="15" customHeight="1">
      <c r="E41" s="28" t="s">
        <v>48</v>
      </c>
      <c r="F41" s="29">
        <f>'AN III'!J$30</f>
        <v>0</v>
      </c>
      <c r="G41" s="21">
        <f>'AN III'!J$46</f>
        <v>0</v>
      </c>
      <c r="H41" s="13"/>
    </row>
    <row r="42" spans="2:14" ht="15" customHeight="1" thickBot="1">
      <c r="E42" s="30" t="s">
        <v>49</v>
      </c>
      <c r="F42" s="31">
        <f>'AN IV'!J$30</f>
        <v>0</v>
      </c>
      <c r="G42" s="24">
        <f>'AN IV'!J$46</f>
        <v>0</v>
      </c>
      <c r="H42" s="13"/>
    </row>
    <row r="43" spans="2:14" ht="15" customHeight="1"/>
    <row r="44" spans="2:14" ht="15" customHeight="1"/>
    <row r="45" spans="2:14" ht="15" customHeight="1"/>
    <row r="46" spans="2:14" ht="15" customHeight="1"/>
    <row r="47" spans="2:14" ht="15" customHeight="1">
      <c r="B47" s="32" t="s">
        <v>39</v>
      </c>
      <c r="C47" s="13"/>
      <c r="E47" s="13"/>
      <c r="G47" s="13"/>
      <c r="H47" s="13"/>
      <c r="I47" s="13" t="s">
        <v>76</v>
      </c>
      <c r="J47" s="13"/>
      <c r="K47" s="85"/>
      <c r="L47" s="85"/>
      <c r="N47" s="85"/>
    </row>
    <row r="48" spans="2:14" ht="15" customHeight="1">
      <c r="B48" s="32"/>
      <c r="C48" s="13"/>
      <c r="D48" s="13"/>
      <c r="E48" s="13"/>
      <c r="F48" s="13"/>
      <c r="K48" s="85"/>
      <c r="L48" s="85"/>
      <c r="M48" s="85"/>
      <c r="N48" s="85"/>
    </row>
    <row r="49" spans="1:14" ht="15" customHeight="1">
      <c r="A49" s="32"/>
      <c r="G49" s="296"/>
      <c r="H49" s="296"/>
      <c r="I49" s="296"/>
      <c r="J49" s="296"/>
      <c r="K49" s="85"/>
      <c r="L49" s="85"/>
      <c r="M49" s="103"/>
      <c r="N49" s="85"/>
    </row>
    <row r="50" spans="1:14" ht="15" customHeight="1">
      <c r="F50" s="13"/>
      <c r="H50" s="32"/>
      <c r="I50" s="97" t="s">
        <v>77</v>
      </c>
    </row>
    <row r="51" spans="1:14" s="102" customFormat="1">
      <c r="A51" s="118"/>
      <c r="B51" s="118"/>
      <c r="C51" s="118"/>
      <c r="D51" s="118"/>
      <c r="E51" s="118"/>
      <c r="F51" s="118"/>
      <c r="G51" s="118"/>
      <c r="H51" s="118"/>
      <c r="I51" s="118"/>
      <c r="J51" s="118"/>
    </row>
    <row r="52" spans="1:14" s="102" customFormat="1"/>
    <row r="53" spans="1:14" s="102" customFormat="1"/>
    <row r="54" spans="1:14" s="102" customFormat="1"/>
    <row r="55" spans="1:14" s="102" customFormat="1"/>
    <row r="56" spans="1:14" s="102" customFormat="1"/>
    <row r="57" spans="1:14" s="102" customFormat="1"/>
    <row r="58" spans="1:14" s="102" customFormat="1"/>
    <row r="59" spans="1:14" s="102" customFormat="1"/>
    <row r="60" spans="1:14" s="102" customFormat="1"/>
    <row r="61" spans="1:14" s="102" customFormat="1"/>
    <row r="62" spans="1:14" s="102" customFormat="1"/>
    <row r="63" spans="1:14" s="102" customFormat="1"/>
    <row r="64" spans="1:14" s="102" customFormat="1"/>
    <row r="65" s="102" customFormat="1"/>
    <row r="66" s="102" customFormat="1"/>
    <row r="67" s="102" customFormat="1"/>
    <row r="68" s="102" customFormat="1"/>
    <row r="69" s="102" customFormat="1"/>
    <row r="70" s="102" customFormat="1"/>
    <row r="71" s="102" customFormat="1"/>
    <row r="72" s="102" customFormat="1"/>
    <row r="73" s="102" customFormat="1"/>
    <row r="74" s="102" customFormat="1"/>
    <row r="75" s="102" customFormat="1"/>
    <row r="76" s="102" customFormat="1"/>
    <row r="77" s="102" customFormat="1"/>
    <row r="78" s="102" customFormat="1"/>
    <row r="79" s="102" customFormat="1"/>
    <row r="80" s="102" customFormat="1"/>
    <row r="81" s="102" customFormat="1"/>
    <row r="82" s="102" customFormat="1"/>
    <row r="83" s="102" customFormat="1"/>
    <row r="84" s="102" customFormat="1"/>
    <row r="85" s="102" customFormat="1"/>
    <row r="86" s="102" customFormat="1"/>
    <row r="87" s="102" customFormat="1"/>
    <row r="88" s="102" customFormat="1"/>
    <row r="89" s="102" customFormat="1"/>
    <row r="90" s="102" customFormat="1"/>
    <row r="91" s="102" customFormat="1"/>
    <row r="92" s="102" customFormat="1"/>
    <row r="93" s="102" customFormat="1"/>
    <row r="94" s="102" customFormat="1"/>
    <row r="95" s="102" customFormat="1"/>
    <row r="96" s="102" customFormat="1"/>
    <row r="97" s="102" customFormat="1"/>
    <row r="98" s="102" customFormat="1"/>
    <row r="99" s="102" customFormat="1"/>
    <row r="100" s="102" customFormat="1"/>
    <row r="101" s="102" customFormat="1"/>
    <row r="102" s="102" customFormat="1"/>
    <row r="103" s="102" customFormat="1"/>
    <row r="104" s="102" customFormat="1"/>
    <row r="105" s="102" customFormat="1"/>
    <row r="106" s="102" customFormat="1"/>
    <row r="107" s="102" customFormat="1"/>
    <row r="108" s="102" customFormat="1"/>
    <row r="109" s="102" customFormat="1"/>
    <row r="110" s="102" customFormat="1"/>
    <row r="111" s="102" customFormat="1"/>
    <row r="112" s="102" customFormat="1"/>
    <row r="113" s="102" customFormat="1"/>
    <row r="114" s="102" customFormat="1"/>
    <row r="115" s="102" customFormat="1"/>
    <row r="116" s="102" customFormat="1"/>
    <row r="117" s="102" customFormat="1"/>
    <row r="118" s="102" customFormat="1"/>
    <row r="119" s="102" customFormat="1"/>
    <row r="120" s="102" customFormat="1"/>
    <row r="121" s="102" customFormat="1"/>
    <row r="122" s="102" customFormat="1"/>
    <row r="123" s="102" customFormat="1"/>
    <row r="124" s="102" customFormat="1"/>
    <row r="125" s="102" customFormat="1"/>
    <row r="126" s="102" customFormat="1"/>
    <row r="127" s="102" customFormat="1"/>
    <row r="128" s="102" customFormat="1"/>
    <row r="129" s="102" customFormat="1"/>
    <row r="130" s="102" customFormat="1"/>
    <row r="131" s="102" customFormat="1"/>
    <row r="132" s="102" customFormat="1"/>
    <row r="133" s="102" customFormat="1"/>
    <row r="134" s="102" customFormat="1"/>
    <row r="135" s="102" customFormat="1"/>
    <row r="136" s="102" customFormat="1"/>
    <row r="137" s="102" customFormat="1"/>
    <row r="138" s="102" customFormat="1"/>
    <row r="139" s="102" customFormat="1"/>
    <row r="140" s="102" customFormat="1"/>
    <row r="141" s="102" customFormat="1"/>
    <row r="142" s="102" customFormat="1"/>
    <row r="143" s="102" customFormat="1"/>
    <row r="144" s="102" customFormat="1"/>
    <row r="145" s="102" customFormat="1"/>
    <row r="146" s="102" customFormat="1"/>
    <row r="147" s="102" customFormat="1"/>
    <row r="148" s="102" customFormat="1"/>
    <row r="149" s="102" customFormat="1"/>
    <row r="150" s="102" customFormat="1"/>
    <row r="151" s="102" customFormat="1"/>
    <row r="152" s="102" customFormat="1"/>
    <row r="153" s="102" customFormat="1"/>
    <row r="154" s="102" customFormat="1"/>
    <row r="155" s="102" customFormat="1"/>
    <row r="156" s="102" customFormat="1"/>
    <row r="157" s="102" customFormat="1"/>
    <row r="158" s="102" customFormat="1"/>
    <row r="159" s="102" customFormat="1"/>
    <row r="160" s="102" customFormat="1"/>
    <row r="161" s="102" customFormat="1"/>
    <row r="162" s="102" customFormat="1"/>
    <row r="163" s="102" customFormat="1"/>
    <row r="164" s="102" customFormat="1"/>
    <row r="165" s="102" customFormat="1"/>
    <row r="166" s="102" customFormat="1"/>
    <row r="167" s="102" customFormat="1"/>
    <row r="168" s="102" customFormat="1"/>
    <row r="169" s="102" customFormat="1"/>
    <row r="170" s="102" customFormat="1"/>
    <row r="171" s="102" customFormat="1"/>
    <row r="172" s="102" customFormat="1"/>
    <row r="173" s="102" customFormat="1"/>
    <row r="174" s="102" customFormat="1"/>
    <row r="175" s="102" customFormat="1"/>
    <row r="176" s="102" customFormat="1"/>
    <row r="177" s="102" customFormat="1"/>
    <row r="178" s="102" customFormat="1"/>
    <row r="179" s="102" customFormat="1"/>
    <row r="180" s="102" customFormat="1"/>
    <row r="181" s="102" customFormat="1"/>
    <row r="182" s="102" customFormat="1"/>
    <row r="183" s="102" customFormat="1"/>
    <row r="184" s="102" customFormat="1"/>
  </sheetData>
  <sheetProtection selectLockedCells="1"/>
  <mergeCells count="15">
    <mergeCell ref="N5:S5"/>
    <mergeCell ref="N8:S8"/>
    <mergeCell ref="G49:J49"/>
    <mergeCell ref="D11:G11"/>
    <mergeCell ref="D4:J4"/>
    <mergeCell ref="D19:J19"/>
    <mergeCell ref="A25:J25"/>
    <mergeCell ref="D12:J12"/>
    <mergeCell ref="D13:J13"/>
    <mergeCell ref="D20:J20"/>
    <mergeCell ref="I27:I28"/>
    <mergeCell ref="C27:C28"/>
    <mergeCell ref="D27:E27"/>
    <mergeCell ref="F27:G27"/>
    <mergeCell ref="H27:H28"/>
  </mergeCells>
  <phoneticPr fontId="2" type="noConversion"/>
  <conditionalFormatting sqref="A49 G49:J49">
    <cfRule type="containsBlanks" dxfId="107" priority="2">
      <formula>LEN(TRIM(A49))=0</formula>
    </cfRule>
  </conditionalFormatting>
  <conditionalFormatting sqref="D11:G11 D12:J13">
    <cfRule type="containsBlanks" dxfId="106" priority="4">
      <formula>LEN(TRIM(D11))=0</formula>
    </cfRule>
  </conditionalFormatting>
  <conditionalFormatting sqref="D4:J4">
    <cfRule type="containsBlanks" dxfId="105" priority="3">
      <formula>LEN(TRIM(D4))=0</formula>
    </cfRule>
  </conditionalFormatting>
  <conditionalFormatting sqref="F39:G42">
    <cfRule type="cellIs" dxfId="104" priority="1" operator="equal">
      <formula>0</formula>
    </cfRule>
  </conditionalFormatting>
  <pageMargins left="0.55118110236220474" right="0.47244094488188981" top="0.51181102362204722" bottom="0.70866141732283472" header="0.15748031496062992" footer="0.19685039370078741"/>
  <pageSetup paperSize="9" scale="99" orientation="portrait" verticalDpi="4294967294" r:id="rId1"/>
  <headerFooter alignWithMargins="0">
    <oddFooter>&amp;LF 794.24/Ed.02_F01</oddFooter>
  </headerFooter>
  <drawing r:id="rId2"/>
  <extLst>
    <ext xmlns:x14="http://schemas.microsoft.com/office/spreadsheetml/2009/9/main" uri="{CCE6A557-97BC-4b89-ADB6-D9C93CAAB3DF}">
      <x14:dataValidations xmlns:xm="http://schemas.microsoft.com/office/excel/2006/main" count="7">
        <x14:dataValidation type="list" allowBlank="1" showInputMessage="1" showErrorMessage="1">
          <x14:formula1>
            <xm:f>Nomenclatoare!$D$2:$D$6</xm:f>
          </x14:formula1>
          <xm:sqref>D4:J4</xm:sqref>
        </x14:dataValidation>
        <x14:dataValidation type="list" allowBlank="1" showInputMessage="1" showErrorMessage="1">
          <x14:formula1>
            <xm:f>_xlfn.ANCHORARRAY(Nomenclatoare!$K$2)</xm:f>
          </x14:formula1>
          <xm:sqref>D11:G11</xm:sqref>
        </x14:dataValidation>
        <x14:dataValidation type="list" allowBlank="1" showInputMessage="1" showErrorMessage="1">
          <x14:formula1>
            <xm:f>_xlfn.ANCHORARRAY(Nomenclatoare!$N$9)</xm:f>
          </x14:formula1>
          <xm:sqref>D12:J12</xm:sqref>
        </x14:dataValidation>
        <x14:dataValidation type="list" allowBlank="1" showInputMessage="1" showErrorMessage="1">
          <x14:formula1>
            <xm:f>_xlfn.ANCHORARRAY(Nomenclatoare!$L$2)</xm:f>
          </x14:formula1>
          <xm:sqref>D20:J20</xm:sqref>
        </x14:dataValidation>
        <x14:dataValidation type="list" allowBlank="1" showInputMessage="1" showErrorMessage="1">
          <x14:formula1>
            <xm:f>_xlfn.ANCHORARRAY(Nomenclatoare!$O$9)</xm:f>
          </x14:formula1>
          <xm:sqref>D13:J13</xm:sqref>
        </x14:dataValidation>
        <x14:dataValidation type="list" allowBlank="1" showInputMessage="1" showErrorMessage="1">
          <x14:formula1>
            <xm:f>Nomenclatoare!$C$2:$C$6</xm:f>
          </x14:formula1>
          <xm:sqref>A49</xm:sqref>
        </x14:dataValidation>
        <x14:dataValidation type="list" allowBlank="1" showInputMessage="1" showErrorMessage="1">
          <x14:formula1>
            <xm:f>Nomenclatoare!$E$2:$E$6</xm:f>
          </x14:formula1>
          <xm:sqref>G49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BH138"/>
  <sheetViews>
    <sheetView showGridLines="0" topLeftCell="A36" zoomScaleNormal="100" workbookViewId="0">
      <selection activeCell="I36" sqref="I36"/>
    </sheetView>
  </sheetViews>
  <sheetFormatPr defaultColWidth="8.85546875" defaultRowHeight="12.75" outlineLevelCol="1"/>
  <cols>
    <col min="1" max="1" width="6.5703125" style="12" customWidth="1"/>
    <col min="2" max="2" width="12.28515625" style="12" customWidth="1"/>
    <col min="3" max="3" width="8.28515625" style="12" customWidth="1"/>
    <col min="4" max="4" width="7" style="12" customWidth="1"/>
    <col min="5" max="5" width="6.5703125" style="12" customWidth="1"/>
    <col min="6" max="7" width="6.42578125" style="12" customWidth="1"/>
    <col min="8" max="8" width="7.42578125" style="12" customWidth="1"/>
    <col min="9" max="9" width="7.28515625" style="12" customWidth="1"/>
    <col min="10" max="10" width="8" style="12" customWidth="1"/>
    <col min="11" max="12" width="6.42578125" style="12" customWidth="1"/>
    <col min="13" max="13" width="3.7109375" style="12" customWidth="1"/>
    <col min="14" max="15" width="9.140625" style="102"/>
    <col min="16" max="32" width="8.85546875" style="102" customWidth="1" outlineLevel="1"/>
    <col min="33" max="60" width="8.85546875" style="288"/>
    <col min="61" max="16384" width="8.85546875" style="12"/>
  </cols>
  <sheetData>
    <row r="1" spans="1:60" s="14" customFormat="1" ht="15">
      <c r="B1" s="113" t="s">
        <v>75</v>
      </c>
      <c r="N1" s="101"/>
      <c r="O1" s="101"/>
      <c r="P1" s="101"/>
      <c r="Q1" s="101"/>
      <c r="R1" s="101"/>
      <c r="S1" s="101"/>
      <c r="T1" s="101"/>
      <c r="U1" s="101"/>
      <c r="V1" s="101"/>
      <c r="W1" s="101"/>
      <c r="X1" s="101"/>
      <c r="Y1" s="101"/>
      <c r="Z1" s="101"/>
      <c r="AA1" s="101"/>
      <c r="AB1" s="101"/>
      <c r="AC1" s="101"/>
      <c r="AD1" s="101"/>
      <c r="AE1" s="101"/>
      <c r="AF1" s="101"/>
      <c r="AG1" s="287"/>
      <c r="AH1" s="287"/>
      <c r="AI1" s="287"/>
      <c r="AJ1" s="287"/>
      <c r="AK1" s="287"/>
      <c r="AL1" s="287"/>
      <c r="AM1" s="287"/>
      <c r="AN1" s="287"/>
      <c r="AO1" s="287"/>
      <c r="AP1" s="287"/>
      <c r="AQ1" s="287"/>
      <c r="AR1" s="287"/>
      <c r="AS1" s="287"/>
      <c r="AT1" s="287"/>
      <c r="AU1" s="287"/>
      <c r="AV1" s="287"/>
      <c r="AW1" s="287"/>
      <c r="AX1" s="287"/>
      <c r="AY1" s="287"/>
      <c r="AZ1" s="287"/>
      <c r="BA1" s="287"/>
      <c r="BB1" s="287"/>
      <c r="BC1" s="287"/>
      <c r="BD1" s="287"/>
      <c r="BE1" s="287"/>
      <c r="BF1" s="287"/>
      <c r="BG1" s="287"/>
      <c r="BH1" s="287"/>
    </row>
    <row r="2" spans="1:60" s="14" customFormat="1" ht="15">
      <c r="B2" s="113" t="s">
        <v>16</v>
      </c>
      <c r="N2" s="101"/>
      <c r="O2" s="101"/>
      <c r="P2" s="101"/>
      <c r="Q2" s="101"/>
      <c r="R2" s="101"/>
      <c r="S2" s="101"/>
      <c r="T2" s="101"/>
      <c r="U2" s="101"/>
      <c r="V2" s="101"/>
      <c r="W2" s="101"/>
      <c r="X2" s="101"/>
      <c r="Y2" s="101"/>
      <c r="Z2" s="101"/>
      <c r="AA2" s="101"/>
      <c r="AB2" s="101"/>
      <c r="AC2" s="101"/>
      <c r="AD2" s="101"/>
      <c r="AE2" s="101"/>
      <c r="AF2" s="101"/>
      <c r="AG2" s="287"/>
      <c r="AH2" s="287"/>
      <c r="AI2" s="287"/>
      <c r="AJ2" s="287"/>
      <c r="AK2" s="287"/>
      <c r="AL2" s="287"/>
      <c r="AM2" s="287"/>
      <c r="AN2" s="287"/>
      <c r="AO2" s="287"/>
      <c r="AP2" s="287"/>
      <c r="AQ2" s="287"/>
      <c r="AR2" s="287"/>
      <c r="AS2" s="287"/>
      <c r="AT2" s="287"/>
      <c r="AU2" s="287"/>
      <c r="AV2" s="287"/>
      <c r="AW2" s="287"/>
      <c r="AX2" s="287"/>
      <c r="AY2" s="287"/>
      <c r="AZ2" s="287"/>
      <c r="BA2" s="287"/>
      <c r="BB2" s="287"/>
      <c r="BC2" s="287"/>
      <c r="BD2" s="287"/>
      <c r="BE2" s="287"/>
      <c r="BF2" s="287"/>
      <c r="BG2" s="287"/>
      <c r="BH2" s="287"/>
    </row>
    <row r="3" spans="1:60" s="14" customFormat="1" ht="15">
      <c r="B3" s="113" t="str">
        <f>IF(Pagina1!$D$4="","Departament",Pagina1!$D$4)</f>
        <v>Departament</v>
      </c>
      <c r="N3" s="101"/>
      <c r="O3" s="101"/>
      <c r="P3" s="101"/>
      <c r="Q3" s="101"/>
      <c r="R3" s="101"/>
      <c r="S3" s="101"/>
      <c r="T3" s="101"/>
      <c r="U3" s="101"/>
      <c r="V3" s="101"/>
      <c r="W3" s="101"/>
      <c r="X3" s="101"/>
      <c r="Y3" s="101"/>
      <c r="Z3" s="101"/>
      <c r="AA3" s="101"/>
      <c r="AB3" s="101"/>
      <c r="AC3" s="101"/>
      <c r="AD3" s="101"/>
      <c r="AE3" s="101"/>
      <c r="AF3" s="101"/>
      <c r="AG3" s="287"/>
      <c r="AH3" s="287"/>
      <c r="AI3" s="287"/>
      <c r="AJ3" s="287"/>
      <c r="AK3" s="287"/>
      <c r="AL3" s="287"/>
      <c r="AM3" s="287"/>
      <c r="AN3" s="287"/>
      <c r="AO3" s="287"/>
      <c r="AP3" s="287"/>
      <c r="AQ3" s="287"/>
      <c r="AR3" s="287"/>
      <c r="AS3" s="287"/>
      <c r="AT3" s="287"/>
      <c r="AU3" s="287"/>
      <c r="AV3" s="287"/>
      <c r="AW3" s="287"/>
      <c r="AX3" s="287"/>
      <c r="AY3" s="287"/>
      <c r="AZ3" s="287"/>
      <c r="BA3" s="287"/>
      <c r="BB3" s="287"/>
      <c r="BC3" s="287"/>
      <c r="BD3" s="287"/>
      <c r="BE3" s="287"/>
      <c r="BF3" s="287"/>
      <c r="BG3" s="287"/>
      <c r="BH3" s="287"/>
    </row>
    <row r="4" spans="1:60" s="14" customFormat="1" ht="14.25">
      <c r="B4" s="14" t="s">
        <v>40</v>
      </c>
      <c r="D4" s="137">
        <f>Pagina1!$D$11</f>
        <v>0</v>
      </c>
      <c r="N4" s="101"/>
      <c r="O4" s="101"/>
      <c r="P4" s="101"/>
      <c r="Q4" s="101"/>
      <c r="R4" s="101"/>
      <c r="S4" s="101"/>
      <c r="T4" s="101"/>
      <c r="U4" s="101"/>
      <c r="V4" s="101"/>
      <c r="W4" s="101"/>
      <c r="X4" s="101"/>
      <c r="Y4" s="101"/>
      <c r="Z4" s="101"/>
      <c r="AA4" s="101"/>
      <c r="AB4" s="101"/>
      <c r="AC4" s="101"/>
      <c r="AD4" s="101"/>
      <c r="AE4" s="101"/>
      <c r="AF4" s="101"/>
      <c r="AG4" s="287"/>
      <c r="AH4" s="287"/>
      <c r="AI4" s="287"/>
      <c r="AJ4" s="287"/>
      <c r="AK4" s="287"/>
      <c r="AL4" s="287"/>
      <c r="AM4" s="287"/>
      <c r="AN4" s="287"/>
      <c r="AO4" s="287"/>
      <c r="AP4" s="287"/>
      <c r="AQ4" s="287"/>
      <c r="AR4" s="287"/>
      <c r="AS4" s="287"/>
      <c r="AT4" s="287"/>
      <c r="AU4" s="287"/>
      <c r="AV4" s="287"/>
      <c r="AW4" s="287"/>
      <c r="AX4" s="287"/>
      <c r="AY4" s="287"/>
      <c r="AZ4" s="287"/>
      <c r="BA4" s="287"/>
      <c r="BB4" s="287"/>
      <c r="BC4" s="287"/>
      <c r="BD4" s="287"/>
      <c r="BE4" s="287"/>
      <c r="BF4" s="287"/>
      <c r="BG4" s="287"/>
      <c r="BH4" s="287"/>
    </row>
    <row r="5" spans="1:60" s="14" customFormat="1" ht="16.5" customHeight="1">
      <c r="B5" s="14" t="s">
        <v>17</v>
      </c>
      <c r="D5" s="137">
        <f>Pagina1!$D$12</f>
        <v>0</v>
      </c>
      <c r="N5" s="101"/>
      <c r="O5" s="119"/>
      <c r="P5" s="119"/>
      <c r="Q5" s="119"/>
      <c r="R5" s="119"/>
      <c r="S5" s="119"/>
      <c r="T5" s="119"/>
      <c r="U5" s="119"/>
      <c r="V5" s="119"/>
      <c r="W5" s="119"/>
      <c r="X5" s="119"/>
      <c r="Y5" s="119"/>
      <c r="Z5" s="119"/>
      <c r="AA5" s="119"/>
      <c r="AB5" s="119"/>
      <c r="AC5" s="119"/>
      <c r="AD5" s="119"/>
      <c r="AE5" s="119"/>
      <c r="AF5" s="119"/>
      <c r="AG5" s="287"/>
      <c r="AH5" s="287"/>
      <c r="AI5" s="287"/>
      <c r="AJ5" s="287"/>
      <c r="AK5" s="287"/>
      <c r="AL5" s="287"/>
      <c r="AM5" s="287"/>
      <c r="AN5" s="287"/>
      <c r="AO5" s="287"/>
      <c r="AP5" s="287"/>
      <c r="AQ5" s="287"/>
      <c r="AR5" s="287"/>
      <c r="AS5" s="287"/>
      <c r="AT5" s="287"/>
      <c r="AU5" s="287"/>
      <c r="AV5" s="287"/>
      <c r="AW5" s="287"/>
      <c r="AX5" s="287"/>
      <c r="AY5" s="287"/>
      <c r="AZ5" s="287"/>
      <c r="BA5" s="287"/>
      <c r="BB5" s="287"/>
      <c r="BC5" s="287"/>
      <c r="BD5" s="287"/>
      <c r="BE5" s="287"/>
      <c r="BF5" s="287"/>
      <c r="BG5" s="287"/>
      <c r="BH5" s="287"/>
    </row>
    <row r="6" spans="1:60" s="14" customFormat="1" ht="14.25">
      <c r="B6" s="106" t="s">
        <v>94</v>
      </c>
      <c r="D6" s="137">
        <f>Pagina1!$D$13</f>
        <v>0</v>
      </c>
      <c r="N6" s="101"/>
      <c r="O6" s="119"/>
      <c r="P6" s="119"/>
      <c r="Q6" s="119"/>
      <c r="R6" s="119"/>
      <c r="S6" s="119"/>
      <c r="T6" s="119"/>
      <c r="U6" s="119"/>
      <c r="V6" s="119"/>
      <c r="W6" s="119"/>
      <c r="X6" s="119"/>
      <c r="Y6" s="119"/>
      <c r="Z6" s="119"/>
      <c r="AA6" s="119"/>
      <c r="AB6" s="119"/>
      <c r="AC6" s="119"/>
      <c r="AD6" s="119"/>
      <c r="AE6" s="119"/>
      <c r="AF6" s="119"/>
      <c r="AG6" s="287"/>
      <c r="AH6" s="287"/>
      <c r="AI6" s="287"/>
      <c r="AJ6" s="287"/>
      <c r="AK6" s="287"/>
      <c r="AL6" s="287"/>
      <c r="AM6" s="287"/>
      <c r="AN6" s="287"/>
      <c r="AO6" s="287"/>
      <c r="AP6" s="287"/>
      <c r="AQ6" s="287"/>
      <c r="AR6" s="287"/>
      <c r="AS6" s="287"/>
      <c r="AT6" s="287"/>
      <c r="AU6" s="287"/>
      <c r="AV6" s="287"/>
      <c r="AW6" s="287"/>
      <c r="AX6" s="287"/>
      <c r="AY6" s="287"/>
      <c r="AZ6" s="287"/>
      <c r="BA6" s="287"/>
      <c r="BB6" s="287"/>
      <c r="BC6" s="287"/>
      <c r="BD6" s="287"/>
      <c r="BE6" s="287"/>
      <c r="BF6" s="287"/>
      <c r="BG6" s="287"/>
      <c r="BH6" s="287"/>
    </row>
    <row r="7" spans="1:60" s="14" customFormat="1" ht="15">
      <c r="B7" s="106"/>
      <c r="D7" s="111"/>
      <c r="N7" s="101"/>
      <c r="O7" s="119"/>
      <c r="P7" s="119"/>
      <c r="Q7" s="119"/>
      <c r="R7" s="119"/>
      <c r="S7" s="119"/>
      <c r="T7" s="119"/>
      <c r="U7" s="119"/>
      <c r="V7" s="119"/>
      <c r="W7" s="119"/>
      <c r="X7" s="119"/>
      <c r="Y7" s="119"/>
      <c r="Z7" s="119"/>
      <c r="AA7" s="119"/>
      <c r="AB7" s="119"/>
      <c r="AC7" s="119"/>
      <c r="AD7" s="119"/>
      <c r="AE7" s="119"/>
      <c r="AF7" s="119"/>
      <c r="AG7" s="287"/>
      <c r="AH7" s="287"/>
      <c r="AI7" s="287"/>
      <c r="AJ7" s="287"/>
      <c r="AK7" s="287"/>
      <c r="AL7" s="287"/>
      <c r="AM7" s="287"/>
      <c r="AN7" s="287"/>
      <c r="AO7" s="287"/>
      <c r="AP7" s="287"/>
      <c r="AQ7" s="287"/>
      <c r="AR7" s="287"/>
      <c r="AS7" s="287"/>
      <c r="AT7" s="287"/>
      <c r="AU7" s="287"/>
      <c r="AV7" s="287"/>
      <c r="AW7" s="287"/>
      <c r="AX7" s="287"/>
      <c r="AY7" s="287"/>
      <c r="AZ7" s="287"/>
      <c r="BA7" s="287"/>
      <c r="BB7" s="287"/>
      <c r="BC7" s="287"/>
      <c r="BD7" s="287"/>
      <c r="BE7" s="287"/>
      <c r="BF7" s="287"/>
      <c r="BG7" s="287"/>
      <c r="BH7" s="287"/>
    </row>
    <row r="8" spans="1:60" s="14" customFormat="1" ht="15">
      <c r="B8" s="106"/>
      <c r="C8" s="10" t="s">
        <v>103</v>
      </c>
      <c r="D8" s="111"/>
      <c r="I8" s="12" t="s">
        <v>38</v>
      </c>
      <c r="N8" s="101"/>
      <c r="O8" s="119"/>
      <c r="P8" s="119"/>
      <c r="Q8" s="119"/>
      <c r="R8" s="119"/>
      <c r="S8" s="119"/>
      <c r="T8" s="119"/>
      <c r="U8" s="119"/>
      <c r="V8" s="119"/>
      <c r="W8" s="119"/>
      <c r="X8" s="119"/>
      <c r="Y8" s="119"/>
      <c r="Z8" s="119"/>
      <c r="AA8" s="119"/>
      <c r="AB8" s="119"/>
      <c r="AC8" s="119"/>
      <c r="AD8" s="119"/>
      <c r="AE8" s="119"/>
      <c r="AF8" s="119"/>
      <c r="AG8" s="287"/>
      <c r="AH8" s="287"/>
      <c r="AI8" s="287"/>
      <c r="AJ8" s="287"/>
      <c r="AK8" s="287"/>
      <c r="AL8" s="287"/>
      <c r="AM8" s="287"/>
      <c r="AN8" s="287"/>
      <c r="AO8" s="287"/>
      <c r="AP8" s="287"/>
      <c r="AQ8" s="287"/>
      <c r="AR8" s="287"/>
      <c r="AS8" s="287"/>
      <c r="AT8" s="287"/>
      <c r="AU8" s="287"/>
      <c r="AV8" s="287"/>
      <c r="AW8" s="287"/>
      <c r="AX8" s="287"/>
      <c r="AY8" s="287"/>
      <c r="AZ8" s="287"/>
      <c r="BA8" s="287"/>
      <c r="BB8" s="287"/>
      <c r="BC8" s="287"/>
      <c r="BD8" s="287"/>
      <c r="BE8" s="287"/>
      <c r="BF8" s="287"/>
      <c r="BG8" s="287"/>
      <c r="BH8" s="287"/>
    </row>
    <row r="9" spans="1:60">
      <c r="D9" s="120"/>
      <c r="I9" s="13" t="s">
        <v>135</v>
      </c>
      <c r="O9" s="121"/>
      <c r="P9" s="121"/>
      <c r="Q9" s="121"/>
      <c r="R9" s="121"/>
      <c r="S9" s="121"/>
      <c r="T9" s="121"/>
      <c r="U9" s="121"/>
      <c r="V9" s="121"/>
      <c r="W9" s="121"/>
      <c r="X9" s="121"/>
      <c r="Y9" s="121"/>
      <c r="Z9" s="121"/>
      <c r="AA9" s="121"/>
      <c r="AB9" s="121"/>
      <c r="AC9" s="121"/>
      <c r="AD9" s="121"/>
      <c r="AE9" s="121"/>
      <c r="AF9" s="121"/>
    </row>
    <row r="10" spans="1:60">
      <c r="D10" s="120"/>
      <c r="O10" s="121"/>
      <c r="P10" s="121"/>
      <c r="Q10" s="121"/>
      <c r="R10" s="121"/>
      <c r="S10" s="121"/>
      <c r="T10" s="121"/>
      <c r="U10" s="121"/>
      <c r="V10" s="121"/>
      <c r="W10" s="121"/>
      <c r="X10" s="121"/>
      <c r="Y10" s="121"/>
      <c r="Z10" s="121"/>
      <c r="AA10" s="121"/>
      <c r="AB10" s="121"/>
      <c r="AC10" s="121"/>
      <c r="AD10" s="121"/>
      <c r="AE10" s="121"/>
      <c r="AF10" s="121"/>
    </row>
    <row r="11" spans="1:60">
      <c r="D11" s="120"/>
      <c r="O11" s="121"/>
      <c r="P11" s="121"/>
      <c r="Q11" s="121"/>
      <c r="R11" s="121"/>
      <c r="S11" s="121"/>
      <c r="T11" s="121"/>
      <c r="U11" s="121"/>
      <c r="V11" s="121"/>
      <c r="W11" s="121"/>
      <c r="X11" s="121"/>
      <c r="Y11" s="121"/>
      <c r="Z11" s="121"/>
      <c r="AA11" s="121"/>
      <c r="AB11" s="121"/>
      <c r="AC11" s="121"/>
      <c r="AD11" s="121"/>
      <c r="AE11" s="121"/>
      <c r="AF11" s="121"/>
    </row>
    <row r="12" spans="1:60">
      <c r="D12" s="120"/>
      <c r="O12" s="121"/>
      <c r="P12" s="121"/>
      <c r="Q12" s="121"/>
      <c r="R12" s="121"/>
      <c r="S12" s="121"/>
      <c r="T12" s="121"/>
      <c r="U12" s="121"/>
      <c r="V12" s="121"/>
      <c r="W12" s="121"/>
      <c r="X12" s="121"/>
      <c r="Y12" s="121"/>
      <c r="Z12" s="121"/>
      <c r="AA12" s="121"/>
      <c r="AB12" s="121"/>
      <c r="AC12" s="121"/>
      <c r="AD12" s="121"/>
      <c r="AE12" s="121"/>
      <c r="AF12" s="121"/>
    </row>
    <row r="13" spans="1:60" ht="15.75">
      <c r="F13" s="86" t="s">
        <v>18</v>
      </c>
      <c r="O13" s="121"/>
      <c r="P13" s="121"/>
      <c r="Q13" s="121"/>
      <c r="R13" s="121"/>
      <c r="S13" s="121"/>
      <c r="T13" s="121"/>
      <c r="U13" s="121"/>
      <c r="V13" s="121"/>
      <c r="W13" s="121"/>
      <c r="X13" s="121"/>
      <c r="Y13" s="121"/>
      <c r="Z13" s="121"/>
      <c r="AA13" s="121"/>
      <c r="AB13" s="121"/>
      <c r="AC13" s="121"/>
      <c r="AD13" s="121"/>
      <c r="AE13" s="121"/>
      <c r="AF13" s="121"/>
    </row>
    <row r="14" spans="1:60" ht="15" customHeight="1">
      <c r="A14" s="319" t="str">
        <f>Pagina1!A25</f>
        <v>Valabil începând cu anul I universitar ........ - ...........</v>
      </c>
      <c r="B14" s="319"/>
      <c r="C14" s="319"/>
      <c r="D14" s="319"/>
      <c r="E14" s="319"/>
      <c r="F14" s="319"/>
      <c r="G14" s="319"/>
      <c r="H14" s="319"/>
      <c r="I14" s="319"/>
      <c r="J14" s="319"/>
      <c r="K14" s="319"/>
      <c r="L14" s="319"/>
      <c r="M14" s="319"/>
      <c r="O14" s="121"/>
      <c r="P14" s="121"/>
      <c r="Q14" s="121"/>
      <c r="R14" s="121"/>
      <c r="S14" s="121"/>
      <c r="T14" s="121"/>
      <c r="U14" s="121"/>
      <c r="V14" s="121"/>
      <c r="W14" s="121"/>
      <c r="X14" s="121"/>
      <c r="Y14" s="121"/>
      <c r="Z14" s="121"/>
      <c r="AA14" s="121"/>
      <c r="AB14" s="121"/>
      <c r="AC14" s="121"/>
      <c r="AD14" s="121"/>
      <c r="AE14" s="121"/>
      <c r="AF14" s="121"/>
    </row>
    <row r="15" spans="1:60">
      <c r="O15" s="121"/>
      <c r="P15" s="121"/>
      <c r="Q15" s="121"/>
      <c r="R15" s="121"/>
      <c r="S15" s="121"/>
      <c r="T15" s="121"/>
      <c r="U15" s="121"/>
      <c r="V15" s="121"/>
      <c r="W15" s="121"/>
      <c r="X15" s="121"/>
      <c r="Y15" s="121"/>
      <c r="Z15" s="121"/>
      <c r="AA15" s="121"/>
      <c r="AB15" s="121"/>
      <c r="AC15" s="121"/>
      <c r="AD15" s="121"/>
      <c r="AE15" s="121"/>
      <c r="AF15" s="121"/>
    </row>
    <row r="16" spans="1:60">
      <c r="O16" s="121"/>
      <c r="P16" s="121"/>
      <c r="Q16" s="121"/>
      <c r="R16" s="121"/>
      <c r="S16" s="121"/>
      <c r="T16" s="121"/>
      <c r="U16" s="121"/>
      <c r="V16" s="121"/>
      <c r="W16" s="121"/>
      <c r="X16" s="121"/>
      <c r="Y16" s="121"/>
      <c r="Z16" s="121"/>
      <c r="AA16" s="121"/>
      <c r="AB16" s="121"/>
      <c r="AC16" s="121"/>
      <c r="AD16" s="121"/>
      <c r="AE16" s="121"/>
      <c r="AF16" s="121"/>
    </row>
    <row r="17" spans="1:60" ht="15.75">
      <c r="B17" s="62" t="s">
        <v>58</v>
      </c>
      <c r="O17" s="121"/>
      <c r="P17" s="121"/>
      <c r="Q17" s="121"/>
      <c r="R17" s="121"/>
      <c r="S17" s="121"/>
      <c r="T17" s="121"/>
      <c r="U17" s="121"/>
      <c r="V17" s="121"/>
      <c r="W17" s="121"/>
      <c r="X17" s="121"/>
      <c r="Y17" s="121"/>
      <c r="Z17" s="121"/>
      <c r="AA17" s="121"/>
      <c r="AB17" s="121"/>
      <c r="AC17" s="121"/>
      <c r="AD17" s="121"/>
      <c r="AE17" s="121"/>
      <c r="AF17" s="121"/>
    </row>
    <row r="18" spans="1:60" ht="13.5" thickBot="1">
      <c r="O18" s="121"/>
      <c r="P18" s="121"/>
      <c r="Q18" s="121"/>
      <c r="R18" s="121"/>
      <c r="S18" s="121"/>
      <c r="T18" s="121"/>
      <c r="U18" s="121"/>
      <c r="V18" s="121"/>
      <c r="W18" s="121"/>
      <c r="X18" s="121"/>
      <c r="Y18" s="121"/>
      <c r="Z18" s="121"/>
      <c r="AA18" s="121"/>
      <c r="AB18" s="121"/>
      <c r="AC18" s="121"/>
      <c r="AD18" s="121"/>
      <c r="AE18" s="121"/>
      <c r="AF18" s="121"/>
    </row>
    <row r="19" spans="1:60" s="64" customFormat="1" ht="15" customHeight="1" thickBot="1">
      <c r="B19" s="310" t="s">
        <v>61</v>
      </c>
      <c r="C19" s="311"/>
      <c r="D19" s="311"/>
      <c r="E19" s="311"/>
      <c r="F19" s="312"/>
      <c r="H19" s="313" t="s">
        <v>123</v>
      </c>
      <c r="I19" s="314"/>
      <c r="J19" s="317" t="s">
        <v>128</v>
      </c>
      <c r="K19" s="122" t="s">
        <v>124</v>
      </c>
      <c r="L19" s="236"/>
      <c r="N19" s="123"/>
      <c r="O19" s="124"/>
      <c r="P19" s="217" t="s">
        <v>185</v>
      </c>
      <c r="Q19" s="217"/>
      <c r="R19" s="217"/>
      <c r="S19" s="217"/>
      <c r="T19" s="217"/>
      <c r="U19" s="217"/>
      <c r="V19" s="217"/>
      <c r="W19" s="217"/>
      <c r="X19" s="217"/>
      <c r="Y19" s="217"/>
      <c r="Z19" s="217"/>
      <c r="AA19" s="124"/>
      <c r="AB19" s="327" t="s">
        <v>123</v>
      </c>
      <c r="AC19" s="327"/>
      <c r="AD19" s="326" t="s">
        <v>128</v>
      </c>
      <c r="AE19" s="326" t="s">
        <v>124</v>
      </c>
      <c r="AF19" s="326"/>
      <c r="AG19" s="289"/>
      <c r="AH19" s="289"/>
      <c r="AI19" s="289"/>
      <c r="AJ19" s="289"/>
      <c r="AK19" s="289"/>
      <c r="AL19" s="289"/>
      <c r="AM19" s="289"/>
      <c r="AN19" s="289"/>
      <c r="AO19" s="289"/>
      <c r="AP19" s="289"/>
      <c r="AQ19" s="289"/>
      <c r="AR19" s="289"/>
      <c r="AS19" s="289"/>
      <c r="AT19" s="289"/>
      <c r="AU19" s="289"/>
      <c r="AV19" s="289"/>
      <c r="AW19" s="289"/>
      <c r="AX19" s="289"/>
      <c r="AY19" s="289"/>
      <c r="AZ19" s="289"/>
      <c r="BA19" s="289"/>
      <c r="BB19" s="289"/>
      <c r="BC19" s="289"/>
      <c r="BD19" s="289"/>
      <c r="BE19" s="289"/>
      <c r="BF19" s="289"/>
      <c r="BG19" s="289"/>
      <c r="BH19" s="289"/>
    </row>
    <row r="20" spans="1:60" s="64" customFormat="1" ht="15.75" thickBot="1">
      <c r="B20" s="39" t="s">
        <v>45</v>
      </c>
      <c r="C20" s="78" t="s">
        <v>21</v>
      </c>
      <c r="D20" s="37" t="s">
        <v>23</v>
      </c>
      <c r="E20" s="38" t="s">
        <v>22</v>
      </c>
      <c r="F20" s="66" t="s">
        <v>59</v>
      </c>
      <c r="H20" s="315"/>
      <c r="I20" s="316"/>
      <c r="J20" s="318"/>
      <c r="K20" s="227" t="s">
        <v>107</v>
      </c>
      <c r="L20" s="235" t="s">
        <v>106</v>
      </c>
      <c r="N20" s="124"/>
      <c r="O20" s="124"/>
      <c r="P20" s="217" t="s">
        <v>240</v>
      </c>
      <c r="Q20" s="217"/>
      <c r="R20" s="217"/>
      <c r="S20" s="217"/>
      <c r="T20" s="217"/>
      <c r="U20" s="102"/>
      <c r="V20" s="217" t="s">
        <v>241</v>
      </c>
      <c r="W20" s="217"/>
      <c r="X20" s="217"/>
      <c r="Y20" s="217"/>
      <c r="Z20" s="217"/>
      <c r="AA20" s="124"/>
      <c r="AB20" s="327"/>
      <c r="AC20" s="327"/>
      <c r="AD20" s="326"/>
      <c r="AE20" s="218" t="s">
        <v>107</v>
      </c>
      <c r="AF20" s="218" t="s">
        <v>106</v>
      </c>
      <c r="AG20" s="289"/>
      <c r="AH20" s="289"/>
      <c r="AI20" s="289"/>
      <c r="AJ20" s="289"/>
      <c r="AK20" s="289"/>
      <c r="AL20" s="289"/>
      <c r="AM20" s="289"/>
      <c r="AN20" s="289"/>
      <c r="AO20" s="289"/>
      <c r="AP20" s="289"/>
      <c r="AQ20" s="289"/>
      <c r="AR20" s="289"/>
      <c r="AS20" s="289"/>
      <c r="AT20" s="289"/>
      <c r="AU20" s="289"/>
      <c r="AV20" s="289"/>
      <c r="AW20" s="289"/>
      <c r="AX20" s="289"/>
      <c r="AY20" s="289"/>
      <c r="AZ20" s="289"/>
      <c r="BA20" s="289"/>
      <c r="BB20" s="289"/>
      <c r="BC20" s="289"/>
      <c r="BD20" s="289"/>
      <c r="BE20" s="289"/>
      <c r="BF20" s="289"/>
      <c r="BG20" s="289"/>
      <c r="BH20" s="289"/>
    </row>
    <row r="21" spans="1:60">
      <c r="B21" s="15" t="s">
        <v>46</v>
      </c>
      <c r="C21" s="16">
        <f>SUM(Q22,W22)</f>
        <v>0</v>
      </c>
      <c r="D21" s="41">
        <f t="shared" ref="D21:E21" si="0">SUM(R22,X22)</f>
        <v>0</v>
      </c>
      <c r="E21" s="18">
        <f t="shared" si="0"/>
        <v>0</v>
      </c>
      <c r="F21" s="67">
        <f>SUM(C21:E21)</f>
        <v>0</v>
      </c>
      <c r="H21" s="228" t="s">
        <v>125</v>
      </c>
      <c r="I21" s="229"/>
      <c r="J21" s="232">
        <f>AD21</f>
        <v>0</v>
      </c>
      <c r="K21" s="233">
        <f t="shared" ref="K21:L21" si="1">AE21</f>
        <v>0</v>
      </c>
      <c r="L21" s="234">
        <f t="shared" si="1"/>
        <v>0</v>
      </c>
      <c r="M21" s="64"/>
      <c r="N21" s="121"/>
      <c r="O21" s="121"/>
      <c r="P21" s="218" t="s">
        <v>45</v>
      </c>
      <c r="Q21" s="218" t="s">
        <v>21</v>
      </c>
      <c r="R21" s="218" t="s">
        <v>23</v>
      </c>
      <c r="S21" s="218" t="s">
        <v>22</v>
      </c>
      <c r="T21" s="218" t="s">
        <v>59</v>
      </c>
      <c r="U21" s="123"/>
      <c r="V21" s="218" t="s">
        <v>45</v>
      </c>
      <c r="W21" s="218" t="s">
        <v>21</v>
      </c>
      <c r="X21" s="218" t="s">
        <v>23</v>
      </c>
      <c r="Y21" s="218" t="s">
        <v>22</v>
      </c>
      <c r="Z21" s="218" t="s">
        <v>59</v>
      </c>
      <c r="AA21" s="121"/>
      <c r="AB21" s="325" t="s">
        <v>125</v>
      </c>
      <c r="AC21" s="325"/>
      <c r="AD21" s="218">
        <f>SUMIFS('AN I'!$P$15:$P$28,'AN I'!$C$15:$C$28,"DF",'AN I'!$F$15:$F$28,"&lt;&gt;DFA")+SUMIFS('AN I'!$P$32:$P$44,'AN I'!$C$32:$C$44,"DF",'AN I'!$F$32:$F$44,"&lt;&gt;DFA")+SUMIFS('AN II'!$P$15:$P$28,'AN II'!$C$15:$C$28,"DF",'AN II'!$F$15:$F$28,"&lt;&gt;DFA")+SUMIFS('AN II'!$P$32:$P$44,'AN II'!$C$32:$C$44,"DF",'AN II'!$F$32:$F$44,"&lt;&gt;DFA")+SUMIFS('AN III'!$P$15:$P$28,'AN III'!$C$15:$C$28,"DF",'AN III'!$F$15:$F$28,"&lt;&gt;DFA")+SUMIFS('AN III'!$P$32:$P$44,'AN III'!$C$32:$C$44,"DF",'AN III'!$F$32:$F$44,"&lt;&gt;DFA")+SUMIFS('AN IV'!$P$15:$P$28,'AN IV'!$C$15:$C$28,"DF",'AN IV'!$F$15:$F$28,"&lt;&gt;DFA")+SUMIFS('AN IV'!$P$32:$P$44,'AN IV'!$C$32:$C$44,"DF",'AN IV'!$F$32:$F$44,"&lt;&gt;DFA")</f>
        <v>0</v>
      </c>
      <c r="AE21" s="218">
        <f>SUMIFS('AN I'!$X$15:$X$28,'AN I'!$C$15:$C$28,"DF",'AN I'!$F$15:$F$28,"&lt;&gt;DFA")+SUMIFS('AN I'!$X$32:$X$44,'AN I'!$C$32:$C$44,"DF",'AN I'!$F$32:$F$44,"&lt;&gt;DFA")+SUMIFS('AN II'!$X$15:$X$28,'AN II'!$C$15:$C$28,"DF",'AN II'!$F$15:$F$28,"&lt;&gt;DFA")+SUMIFS('AN II'!$X$32:$X$44,'AN II'!$C$32:$C$44,"DF",'AN II'!$F$32:$F$44,"&lt;&gt;DFA")+SUMIFS('AN III'!$X$15:$X$28,'AN III'!$C$15:$C$28,"DF",'AN III'!$F$15:$F$28,"&lt;&gt;DFA")+SUMIFS('AN III'!$X$32:$X$44,'AN III'!$C$32:$C$44,"DF",'AN III'!$F$32:$F$44,"&lt;&gt;DFA")+SUMIFS('AN IV'!$X$15:$X$28,'AN IV'!$C$15:$C$28,"DF",'AN IV'!$F$15:$F$28,"&lt;&gt;DFA")+SUMIFS('AN IV'!$X$32:$X$44,'AN IV'!$C$32:$C$44,"DF",'AN IV'!$F$32:$F$44,"&lt;&gt;DFA")</f>
        <v>0</v>
      </c>
      <c r="AF21" s="218">
        <f>SUMIFS('AN I'!$Y$15:$Y$28,'AN I'!$C$15:$C$28,"DF",'AN I'!$F$15:$F$28,"&lt;&gt;DFA")+SUMIFS('AN I'!$Y$32:$Y$44,'AN I'!$C$32:$C44,"DF",'AN I'!$F$32:$F$44,"&lt;&gt;DFA")+SUMIFS('AN II'!$Y$15:$Y$28,'AN II'!$C$15:$C$28,"DF",'AN II'!$F$15:$F$28,"&lt;&gt;DFA")+SUMIFS('AN II'!$Y$32:$Y$44,'AN II'!$C$32:$C44,"DF",'AN II'!$F$32:$F$44,"&lt;&gt;DFA")+SUMIFS('AN III'!$Y$15:$Y$28,'AN III'!$C$15:$C$28,"DF",'AN III'!$F$15:$F$28,"&lt;&gt;DFA")+SUMIFS('AN III'!$Y$32:$Y$44,'AN III'!$C$32:$C44,"DF",'AN III'!$F$32:$F$44,"&lt;&gt;DFA")+SUMIFS('AN IV'!$Y$15:$Y$28,'AN IV'!$C$15:$C$28,"DF",'AN IV'!$F$15:$F$28,"&lt;&gt;DFA")+SUMIFS('AN IV'!$Y$32:$Y$44,'AN IV'!$C$32:$C44,"DF",'AN IV'!$F$32:$F$44,"&lt;&gt;DFA")</f>
        <v>0</v>
      </c>
    </row>
    <row r="22" spans="1:60">
      <c r="B22" s="19" t="s">
        <v>47</v>
      </c>
      <c r="C22" s="16">
        <f t="shared" ref="C22:C24" si="2">SUM(Q23,W23)</f>
        <v>0</v>
      </c>
      <c r="D22" s="41">
        <f t="shared" ref="D22:D24" si="3">SUM(R23,X23)</f>
        <v>0</v>
      </c>
      <c r="E22" s="18">
        <f t="shared" ref="E22:E24" si="4">SUM(S23,Y23)</f>
        <v>0</v>
      </c>
      <c r="F22" s="67">
        <f>SUM(C22:E22)</f>
        <v>0</v>
      </c>
      <c r="H22" s="125" t="s">
        <v>230</v>
      </c>
      <c r="I22" s="230"/>
      <c r="J22" s="20">
        <f t="shared" ref="J22:J23" si="5">AD22</f>
        <v>0</v>
      </c>
      <c r="K22" s="29">
        <f t="shared" ref="K22:K23" si="6">AE22</f>
        <v>0</v>
      </c>
      <c r="L22" s="21">
        <f t="shared" ref="L22:L23" si="7">AF22</f>
        <v>0</v>
      </c>
      <c r="M22" s="64"/>
      <c r="N22" s="121"/>
      <c r="O22" s="121"/>
      <c r="P22" s="218" t="s">
        <v>46</v>
      </c>
      <c r="Q22" s="218">
        <f>SUMIFS('AN I'!$R$15:$R$28,'AN I'!$C$15:$C$28,Q$21,'AN I'!$F$15:$F$28,"&lt;&gt;DFA")</f>
        <v>0</v>
      </c>
      <c r="R22" s="218">
        <f>SUMIFS('AN I'!$R$15:$R$28,'AN I'!$C$15:$C$28,R$21,'AN I'!$F$15:$F$28,"&lt;&gt;DFA")</f>
        <v>0</v>
      </c>
      <c r="S22" s="218">
        <f>SUMIFS('AN I'!$R$15:$R$28,'AN I'!$C$15:$C$28,S$21,'AN I'!$F$15:$F$28,"&lt;&gt;DFA")</f>
        <v>0</v>
      </c>
      <c r="T22" s="218">
        <f>SUM(Q22:S22)</f>
        <v>0</v>
      </c>
      <c r="U22" s="123"/>
      <c r="V22" s="218" t="s">
        <v>46</v>
      </c>
      <c r="W22" s="218">
        <f>SUMIFS('AN I'!$R$32:$R$44,'AN I'!$C$32:$C$44,W$21,'AN I'!$F$32:$F$44,"&lt;&gt;DFA")</f>
        <v>0</v>
      </c>
      <c r="X22" s="218">
        <f>SUMIFS('AN I'!$R$32:$R$44,'AN I'!$C$32:$C$44,X$21,'AN I'!$F$32:$F$44,"&lt;&gt;DFA")</f>
        <v>0</v>
      </c>
      <c r="Y22" s="218">
        <f>SUMIFS('AN I'!$R$32:$R$44,'AN I'!$C$32:$C$44,Y$21,'AN I'!$F$32:$F$44,"&lt;&gt;DFA")</f>
        <v>0</v>
      </c>
      <c r="Z22" s="218">
        <f>SUM(W22:Y22)</f>
        <v>0</v>
      </c>
      <c r="AA22" s="121"/>
      <c r="AB22" s="325" t="s">
        <v>230</v>
      </c>
      <c r="AC22" s="325"/>
      <c r="AD22" s="218">
        <f>SUMIFS('AN I'!$P$15:$P$28,'AN I'!$C$15:$C$28,"DS",'AN I'!$F$15:$F$28,"&lt;&gt;DFA")+SUMIFS('AN I'!$P$32:$P$44,'AN I'!$C$32:$C$44,"DS",'AN I'!$F$32:$F$44,"&lt;&gt;DFA")+SUMIFS('AN II'!$P$15:$P$28,'AN II'!$C$15:$C$28,"DS",'AN II'!$F$15:$F$28,"&lt;&gt;DFA")+SUMIFS('AN II'!$P$32:$P$44,'AN II'!$C$32:$C$44,"DS",'AN II'!$F$32:$F$44,"&lt;&gt;DFA")+SUMIFS('AN III'!$P$15:$P$28,'AN III'!$C$15:$C$28,"DS",'AN III'!$F$15:$F$28,"&lt;&gt;DFA")+SUMIFS('AN III'!$P$32:$P$44,'AN III'!$C$32:$C$44,"DS",'AN III'!$F$32:$F$44,"&lt;&gt;DFA")+SUMIFS('AN IV'!$P$15:$P$28,'AN IV'!$C$15:$C$28,"DS",'AN IV'!$F$15:$F$28,"&lt;&gt;DFA")+SUMIFS('AN IV'!$P$32:$P$44,'AN IV'!$C$32:$C$44,"DS",'AN IV'!$F$32:$F$44,"&lt;&gt;DFA")</f>
        <v>0</v>
      </c>
      <c r="AE22" s="218">
        <f>SUMIFS('AN I'!$X$15:$X$28,'AN I'!$C$15:$C$28,"DS",'AN I'!$F$15:$F$28,"&lt;&gt;DFA")+SUMIFS('AN I'!$X$32:$X$44,'AN I'!$C$32:$C$44,"DS",'AN I'!$F$32:$F$44,"&lt;&gt;DFA")+SUMIFS('AN II'!$X$15:$X$28,'AN II'!$C$15:$C$28,"DS",'AN II'!$F$15:$F$28,"&lt;&gt;DFA")+SUMIFS('AN II'!$X$32:$X$44,'AN II'!$C$32:$C$44,"DS",'AN II'!$F$32:$F$44,"&lt;&gt;DFA")+SUMIFS('AN III'!$X$15:$X$28,'AN III'!$C$15:$C$28,"DS",'AN III'!$F$15:$F$28,"&lt;&gt;DFA")+SUMIFS('AN III'!$X$32:$X$44,'AN III'!$C$32:$C$44,"DS",'AN III'!$F$32:$F$44,"&lt;&gt;DFA")+SUMIFS('AN IV'!$X$15:$X$28,'AN IV'!$C$15:$C$28,"DS",'AN IV'!$F$15:$F$28,"&lt;&gt;DFA")+SUMIFS('AN IV'!$X$32:$X$44,'AN IV'!$C$32:$C$44,"DS",'AN IV'!$F$32:$F$44,"&lt;&gt;DFA")</f>
        <v>0</v>
      </c>
      <c r="AF22" s="218">
        <f>SUMIFS('AN I'!$Y$15:$Y$28,'AN I'!$C$15:$C$28,"DS",'AN I'!$F$15:$F$28,"&lt;&gt;DFA")+SUMIFS('AN I'!$Y$32:$Y$44,'AN I'!$C$32:$C44,"DS",'AN I'!$F$32:$F$44,"&lt;&gt;DFA")+SUMIFS('AN II'!$Y$15:$Y$28,'AN II'!$C$15:$C$28,"DS",'AN II'!$F$15:$F$28,"&lt;&gt;DFA")+SUMIFS('AN II'!$Y$32:$Y$44,'AN II'!$C$32:$C44,"DS",'AN II'!$F$32:$F$44,"&lt;&gt;DFA")+SUMIFS('AN III'!$Y$15:$Y$28,'AN III'!$C$15:$C$28,"DS",'AN III'!$F$15:$F$28,"&lt;&gt;DFA")+SUMIFS('AN III'!$Y$32:$Y$44,'AN III'!$C$32:$C44,"DS",'AN III'!$F$32:$F$44,"&lt;&gt;DFA")+SUMIFS('AN IV'!$Y$15:$Y$28,'AN IV'!$C$15:$C$28,"DS",'AN IV'!$F$15:$F$28,"&lt;&gt;DFA")+SUMIFS('AN IV'!$Y$32:$Y$44,'AN IV'!$C$32:$C44,"DS",'AN IV'!$F$32:$F$44,"&lt;&gt;DFA")</f>
        <v>0</v>
      </c>
    </row>
    <row r="23" spans="1:60" ht="13.5" thickBot="1">
      <c r="B23" s="19" t="s">
        <v>48</v>
      </c>
      <c r="C23" s="16">
        <f t="shared" si="2"/>
        <v>0</v>
      </c>
      <c r="D23" s="41">
        <f t="shared" si="3"/>
        <v>0</v>
      </c>
      <c r="E23" s="18">
        <f t="shared" si="4"/>
        <v>0</v>
      </c>
      <c r="F23" s="67">
        <f>SUM(C23:E23)</f>
        <v>0</v>
      </c>
      <c r="H23" s="126" t="s">
        <v>127</v>
      </c>
      <c r="I23" s="231"/>
      <c r="J23" s="23">
        <f t="shared" si="5"/>
        <v>0</v>
      </c>
      <c r="K23" s="31">
        <f t="shared" si="6"/>
        <v>0</v>
      </c>
      <c r="L23" s="24">
        <f t="shared" si="7"/>
        <v>0</v>
      </c>
      <c r="M23" s="64"/>
      <c r="N23" s="121"/>
      <c r="O23" s="121"/>
      <c r="P23" s="218" t="s">
        <v>47</v>
      </c>
      <c r="Q23" s="218">
        <f>SUMIFS('AN II'!$R$15:$R$28,'AN II'!$C$15:$C$28,Q$21,'AN II'!$F$15:$F$28,"&lt;&gt;DFA")</f>
        <v>0</v>
      </c>
      <c r="R23" s="218">
        <f>SUMIFS('AN II'!$R$15:$R$28,'AN II'!$C$15:$C$28,R$21,'AN II'!$F$15:$F$28,"&lt;&gt;DFA")</f>
        <v>0</v>
      </c>
      <c r="S23" s="218">
        <f>SUMIFS('AN II'!$R$15:$R$28,'AN II'!$C$15:$C$28,S$21,'AN II'!$F$15:$F$28,"&lt;&gt;DFA")</f>
        <v>0</v>
      </c>
      <c r="T23" s="218">
        <f t="shared" ref="T23:T25" si="8">SUM(Q23:S23)</f>
        <v>0</v>
      </c>
      <c r="V23" s="218" t="s">
        <v>47</v>
      </c>
      <c r="W23" s="218">
        <f>SUMIFS('AN II'!$R$32:$R$44,'AN II'!$C$32:$C$44,W$21,'AN II'!$F$32:$F$44,"&lt;&gt;DFA")</f>
        <v>0</v>
      </c>
      <c r="X23" s="218">
        <f>SUMIFS('AN II'!$R$32:$R$44,'AN II'!$C$32:$C$44,X$21,'AN II'!$F$32:$F$44,"&lt;&gt;DFA")</f>
        <v>0</v>
      </c>
      <c r="Y23" s="218">
        <f>SUMIFS('AN II'!$R$32:$R$44,'AN II'!$C$32:$C$44,Y$21,'AN II'!$F$32:$F$44,"&lt;&gt;DFA")</f>
        <v>0</v>
      </c>
      <c r="Z23" s="218">
        <f t="shared" ref="Z23:Z25" si="9">SUM(W23:Y23)</f>
        <v>0</v>
      </c>
      <c r="AA23" s="121"/>
      <c r="AB23" s="325" t="s">
        <v>127</v>
      </c>
      <c r="AC23" s="325"/>
      <c r="AD23" s="218">
        <f>SUMIFS('AN I'!$P$15:$P$28,'AN I'!$C$15:$C$28,"DC",'AN I'!$F$15:$F$28,"&lt;&gt;DFA")+SUMIFS('AN I'!$P$32:$P$44,'AN I'!$C$32:$C$44,"DC",'AN I'!$F$32:$F$44,"&lt;&gt;DFA")+SUMIFS('AN II'!$P$15:$P$28,'AN II'!$C$15:$C$28,"DC",'AN II'!$F$15:$F$28,"&lt;&gt;DFA")+SUMIFS('AN II'!$P$32:$P$44,'AN II'!$C$32:$C$44,"DC",'AN II'!$F$32:$F$44,"&lt;&gt;DFA")+SUMIFS('AN III'!$P$15:$P$28,'AN III'!$C$15:$C$28,"DC",'AN III'!$F$15:$F$28,"&lt;&gt;DFA")+SUMIFS('AN III'!$P$32:$P$44,'AN III'!$C$32:$C$44,"DC",'AN III'!$F$32:$F$44,"&lt;&gt;DFA")+SUMIFS('AN IV'!$P$15:$P$28,'AN IV'!$C$15:$C$28,"DC",'AN IV'!$F$15:$F$28,"&lt;&gt;DFA")+SUMIFS('AN IV'!$P$32:$P$44,'AN IV'!$C$32:$C$44,"DC",'AN IV'!$F$32:$F$44,"&lt;&gt;DFA")</f>
        <v>0</v>
      </c>
      <c r="AE23" s="218">
        <f>SUMIFS('AN I'!$X$15:$X$28,'AN I'!$C$15:$C$28,"DC",'AN I'!$F$15:$F$28,"&lt;&gt;DFA")+SUMIFS('AN I'!$X$32:$X$44,'AN I'!$C$32:$C$44,"DC",'AN I'!$F$32:$F$44,"&lt;&gt;DFA")+SUMIFS('AN II'!$X$15:$X$28,'AN II'!$C$15:$C$28,"DC",'AN II'!$F$15:$F$28,"&lt;&gt;DFA")+SUMIFS('AN II'!$X$32:$X$44,'AN II'!$C$32:$C$44,"DC",'AN II'!$F$32:$F$44,"&lt;&gt;DFA")+SUMIFS('AN III'!$X$15:$X$28,'AN III'!$C$15:$C$28,"DC",'AN III'!$F$15:$F$28,"&lt;&gt;DFA")+SUMIFS('AN III'!$X$32:$X$44,'AN III'!$C$32:$C$44,"DC",'AN III'!$F$32:$F$44,"&lt;&gt;DFA")+SUMIFS('AN IV'!$X$15:$X$28,'AN IV'!$C$15:$C$28,"DC",'AN IV'!$F$15:$F$28,"&lt;&gt;DFA")+SUMIFS('AN IV'!$X$32:$X$44,'AN IV'!$C$32:$C$44,"DC",'AN IV'!$F$32:$F$44,"&lt;&gt;DFA")</f>
        <v>0</v>
      </c>
      <c r="AF23" s="218">
        <f>SUMIFS('AN I'!$Y$15:$Y$28,'AN I'!$C$15:$C$28,"DC",'AN I'!$F$15:$F$28,"&lt;&gt;DFA")+SUMIFS('AN I'!$Y$32:$Y$44,'AN I'!$C$32:$C44,"DC",'AN I'!$F$32:$F$44,"&lt;&gt;DFA")+SUMIFS('AN II'!$Y$15:$Y$28,'AN II'!$C$15:$C$28,"DC",'AN II'!$F$15:$F$28,"&lt;&gt;DFA")+SUMIFS('AN II'!$Y$32:$Y$44,'AN II'!$C$32:$C44,"DC",'AN II'!$F$32:$F$44,"&lt;&gt;DFA")+SUMIFS('AN III'!$Y$15:$Y$28,'AN III'!$C$15:$C$28,"DC",'AN III'!$F$15:$F$28,"&lt;&gt;DFA")+SUMIFS('AN III'!$Y$32:$Y$44,'AN III'!$C$32:$C44,"DC",'AN III'!$F$32:$F$44,"&lt;&gt;DFA")+SUMIFS('AN IV'!$Y$15:$Y$28,'AN IV'!$C$15:$C$28,"DC",'AN IV'!$F$15:$F$28,"&lt;&gt;DFA")+SUMIFS('AN IV'!$Y$32:$Y$44,'AN IV'!$C$32:$C44,"DC",'AN IV'!$F$32:$F$44,"&lt;&gt;DFA")</f>
        <v>0</v>
      </c>
    </row>
    <row r="24" spans="1:60" ht="13.5" thickBot="1">
      <c r="B24" s="65" t="s">
        <v>49</v>
      </c>
      <c r="C24" s="16">
        <f t="shared" si="2"/>
        <v>0</v>
      </c>
      <c r="D24" s="41">
        <f t="shared" si="3"/>
        <v>0</v>
      </c>
      <c r="E24" s="18">
        <f t="shared" si="4"/>
        <v>0</v>
      </c>
      <c r="F24" s="67">
        <f>SUM(C24:E24)</f>
        <v>0</v>
      </c>
      <c r="M24" s="64"/>
      <c r="N24" s="121"/>
      <c r="O24" s="121"/>
      <c r="P24" s="218" t="s">
        <v>48</v>
      </c>
      <c r="Q24" s="218">
        <f>SUMIFS('AN III'!$R$15:$R$28,'AN III'!$C$15:$C$28,Q$21,'AN III'!$F$15:$F$28,"&lt;&gt;DFA")</f>
        <v>0</v>
      </c>
      <c r="R24" s="218">
        <f>SUMIFS('AN III'!$R$15:$R$28,'AN III'!$C$15:$C$28,R$21,'AN III'!$F$15:$F$28,"&lt;&gt;DFA")</f>
        <v>0</v>
      </c>
      <c r="S24" s="218">
        <f>SUMIFS('AN III'!$R$15:$R$28,'AN III'!$C$15:$C$28,S$21,'AN III'!$F$15:$F$28,"&lt;&gt;DFA")</f>
        <v>0</v>
      </c>
      <c r="T24" s="218">
        <f t="shared" si="8"/>
        <v>0</v>
      </c>
      <c r="V24" s="218" t="s">
        <v>48</v>
      </c>
      <c r="W24" s="218">
        <f>SUMIFS('AN III'!$R$32:$R$44,'AN III'!$C$32:$C$44,W$21,'AN III'!$F$32:$F$44,"&lt;&gt;DFA")</f>
        <v>0</v>
      </c>
      <c r="X24" s="218">
        <f>SUMIFS('AN III'!$R$32:$R$44,'AN III'!$C$32:$C$44,X$21,'AN III'!$F$32:$F$44,"&lt;&gt;DFA")</f>
        <v>0</v>
      </c>
      <c r="Y24" s="218">
        <f>SUMIFS('AN III'!$R$32:$R$44,'AN III'!$C$32:$C$44,Y$21,'AN III'!$F$32:$F$44,"&lt;&gt;DFA")</f>
        <v>0</v>
      </c>
      <c r="Z24" s="218">
        <f t="shared" si="9"/>
        <v>0</v>
      </c>
      <c r="AA24" s="121"/>
      <c r="AB24" s="121"/>
      <c r="AC24" s="121"/>
      <c r="AD24" s="121"/>
      <c r="AE24" s="121"/>
      <c r="AF24" s="124"/>
    </row>
    <row r="25" spans="1:60" ht="13.5" thickBot="1">
      <c r="B25" s="52" t="s">
        <v>59</v>
      </c>
      <c r="C25" s="71">
        <f>SUM(C21:C24)</f>
        <v>0</v>
      </c>
      <c r="D25" s="72">
        <f>SUM(D21:D24)</f>
        <v>0</v>
      </c>
      <c r="E25" s="73">
        <f>SUM(E21:E24)</f>
        <v>0</v>
      </c>
      <c r="F25" s="48">
        <f>SUM(F21:F24)</f>
        <v>0</v>
      </c>
      <c r="I25" s="13"/>
      <c r="M25" s="64"/>
      <c r="N25" s="121"/>
      <c r="O25" s="121"/>
      <c r="P25" s="218" t="s">
        <v>49</v>
      </c>
      <c r="Q25" s="218">
        <f>SUMIFS('AN IV'!$R$15:$R$28,'AN IV'!$C$15:$C$28,Q$21,'AN IV'!$F$15:$F$28,"&lt;&gt;DFA")</f>
        <v>0</v>
      </c>
      <c r="R25" s="218">
        <f>SUMIFS('AN IV'!$R$15:$R$28,'AN IV'!$C$15:$C$28,R$21,'AN IV'!$F$15:$F$28,"&lt;&gt;DFA")</f>
        <v>0</v>
      </c>
      <c r="S25" s="218">
        <f>SUMIFS('AN IV'!$R$15:$R$28,'AN IV'!$C$15:$C$28,S$21,'AN IV'!$F$15:$F$28,"&lt;&gt;DFA")</f>
        <v>0</v>
      </c>
      <c r="T25" s="218">
        <f t="shared" si="8"/>
        <v>0</v>
      </c>
      <c r="V25" s="218" t="s">
        <v>49</v>
      </c>
      <c r="W25" s="218">
        <f>SUMIFS('AN IV'!$R$32:$R$44,'AN IV'!$C$32:$C$44,W$21,'AN IV'!$F$32:$F$44,"&lt;&gt;DFA")</f>
        <v>0</v>
      </c>
      <c r="X25" s="218">
        <f>SUMIFS('AN IV'!$R$32:$R$44,'AN IV'!$C$32:$C$44,X$21,'AN IV'!$F$32:$F$44,"&lt;&gt;DFA")</f>
        <v>0</v>
      </c>
      <c r="Y25" s="218">
        <f>SUMIFS('AN IV'!$R$32:$R$44,'AN IV'!$C$32:$C$44,Y$21,'AN IV'!$F$32:$F$44,"&lt;&gt;DFA")</f>
        <v>0</v>
      </c>
      <c r="Z25" s="218">
        <f t="shared" si="9"/>
        <v>0</v>
      </c>
      <c r="AA25" s="121"/>
      <c r="AB25" s="121"/>
      <c r="AC25" s="121"/>
      <c r="AD25" s="121"/>
      <c r="AE25" s="121"/>
      <c r="AF25" s="124"/>
    </row>
    <row r="26" spans="1:60" ht="13.5" thickBot="1">
      <c r="B26" s="39" t="s">
        <v>60</v>
      </c>
      <c r="C26" s="68" t="str">
        <f>IFERROR(C25/$F$25,"")</f>
        <v/>
      </c>
      <c r="D26" s="69" t="str">
        <f>IFERROR(D25/$F$25,"")</f>
        <v/>
      </c>
      <c r="E26" s="70" t="str">
        <f>IFERROR(E25/$F$25,"")</f>
        <v/>
      </c>
      <c r="F26" s="63" t="str">
        <f>IFERROR(F25/$F$25,"")</f>
        <v/>
      </c>
      <c r="I26" s="47"/>
      <c r="M26" s="64"/>
      <c r="N26" s="121"/>
      <c r="O26" s="121"/>
      <c r="P26" s="218" t="s">
        <v>59</v>
      </c>
      <c r="Q26" s="218">
        <f t="shared" ref="Q26:S26" si="10">SUM(Q22:Q25)</f>
        <v>0</v>
      </c>
      <c r="R26" s="218">
        <f t="shared" si="10"/>
        <v>0</v>
      </c>
      <c r="S26" s="218">
        <f t="shared" si="10"/>
        <v>0</v>
      </c>
      <c r="T26" s="218">
        <f>SUM(T22:T25)</f>
        <v>0</v>
      </c>
      <c r="V26" s="218" t="s">
        <v>59</v>
      </c>
      <c r="W26" s="218">
        <f t="shared" ref="W26:Y26" si="11">SUM(W22:W25)</f>
        <v>0</v>
      </c>
      <c r="X26" s="218">
        <f t="shared" si="11"/>
        <v>0</v>
      </c>
      <c r="Y26" s="218">
        <f t="shared" si="11"/>
        <v>0</v>
      </c>
      <c r="Z26" s="218">
        <f>SUM(Z22:Z25)</f>
        <v>0</v>
      </c>
      <c r="AA26" s="121"/>
      <c r="AB26" s="121"/>
      <c r="AC26" s="121"/>
      <c r="AD26" s="121"/>
      <c r="AE26" s="121"/>
      <c r="AF26" s="124"/>
    </row>
    <row r="27" spans="1:60" ht="13.5" thickBot="1">
      <c r="O27" s="121"/>
      <c r="P27" s="218"/>
      <c r="Q27" s="219"/>
      <c r="R27" s="219"/>
      <c r="S27" s="219"/>
      <c r="T27" s="220"/>
      <c r="V27" s="218"/>
      <c r="W27" s="219"/>
      <c r="X27" s="219"/>
      <c r="Y27" s="219"/>
      <c r="Z27" s="220"/>
      <c r="AA27" s="121"/>
      <c r="AB27" s="121"/>
      <c r="AC27" s="121"/>
      <c r="AD27" s="121"/>
      <c r="AE27" s="121"/>
      <c r="AF27" s="121"/>
    </row>
    <row r="28" spans="1:60" ht="13.5" thickBot="1">
      <c r="B28" s="310" t="s">
        <v>62</v>
      </c>
      <c r="C28" s="321"/>
      <c r="D28" s="321"/>
      <c r="E28" s="321"/>
      <c r="F28" s="312"/>
      <c r="O28" s="121"/>
      <c r="AA28" s="121"/>
      <c r="AB28" s="121"/>
      <c r="AC28" s="121"/>
      <c r="AD28" s="121"/>
      <c r="AE28" s="121"/>
      <c r="AF28" s="121"/>
    </row>
    <row r="29" spans="1:60" ht="13.5" customHeight="1" thickBot="1">
      <c r="A29" s="320"/>
      <c r="B29" s="35" t="s">
        <v>45</v>
      </c>
      <c r="C29" s="36" t="s">
        <v>197</v>
      </c>
      <c r="D29" s="37" t="s">
        <v>200</v>
      </c>
      <c r="E29" s="50" t="s">
        <v>59</v>
      </c>
      <c r="F29" s="35" t="s">
        <v>203</v>
      </c>
      <c r="O29" s="121"/>
      <c r="AA29" s="121"/>
      <c r="AB29" s="121"/>
      <c r="AC29" s="121"/>
      <c r="AD29" s="121"/>
      <c r="AE29" s="121"/>
      <c r="AF29" s="121"/>
    </row>
    <row r="30" spans="1:60" ht="13.5" customHeight="1">
      <c r="A30" s="320"/>
      <c r="B30" s="40" t="s">
        <v>46</v>
      </c>
      <c r="C30" s="17">
        <f>SUM(Q32,W32)</f>
        <v>0</v>
      </c>
      <c r="D30" s="17">
        <f>SUM(R32,X32)</f>
        <v>0</v>
      </c>
      <c r="E30" s="225">
        <f>SUM(C30:D30)</f>
        <v>0</v>
      </c>
      <c r="F30" s="42">
        <f>SUM(T32,Z32)</f>
        <v>0</v>
      </c>
      <c r="O30" s="121"/>
      <c r="P30" s="217" t="s">
        <v>240</v>
      </c>
      <c r="Q30" s="217"/>
      <c r="R30" s="217"/>
      <c r="S30" s="217"/>
      <c r="T30" s="217"/>
      <c r="V30" s="217" t="s">
        <v>241</v>
      </c>
      <c r="W30" s="217"/>
      <c r="X30" s="217"/>
      <c r="Y30" s="217"/>
      <c r="Z30" s="217"/>
      <c r="AA30" s="121"/>
      <c r="AB30" s="121"/>
      <c r="AC30" s="121"/>
      <c r="AD30" s="121"/>
      <c r="AE30" s="121"/>
      <c r="AF30" s="121"/>
    </row>
    <row r="31" spans="1:60" ht="14.25">
      <c r="A31" s="10"/>
      <c r="B31" s="43" t="s">
        <v>47</v>
      </c>
      <c r="C31" s="17">
        <f t="shared" ref="C31:D31" si="12">SUM(Q33,W33)</f>
        <v>0</v>
      </c>
      <c r="D31" s="17">
        <f t="shared" si="12"/>
        <v>0</v>
      </c>
      <c r="E31" s="225">
        <f>SUM(C31:D31)</f>
        <v>0</v>
      </c>
      <c r="F31" s="42">
        <f t="shared" ref="F31:F33" si="13">SUM(T33,Z33)</f>
        <v>0</v>
      </c>
      <c r="O31" s="121"/>
      <c r="P31" s="218" t="s">
        <v>45</v>
      </c>
      <c r="Q31" s="218" t="s">
        <v>197</v>
      </c>
      <c r="R31" s="218" t="s">
        <v>200</v>
      </c>
      <c r="S31" s="218" t="s">
        <v>59</v>
      </c>
      <c r="T31" s="218" t="s">
        <v>203</v>
      </c>
      <c r="V31" s="218" t="s">
        <v>45</v>
      </c>
      <c r="W31" s="218" t="s">
        <v>197</v>
      </c>
      <c r="X31" s="218" t="s">
        <v>200</v>
      </c>
      <c r="Y31" s="218" t="s">
        <v>59</v>
      </c>
      <c r="Z31" s="218" t="s">
        <v>203</v>
      </c>
      <c r="AA31" s="121"/>
      <c r="AB31" s="121"/>
      <c r="AC31" s="121"/>
      <c r="AD31" s="121"/>
      <c r="AE31" s="121"/>
      <c r="AF31" s="121"/>
    </row>
    <row r="32" spans="1:60" ht="14.25">
      <c r="A32" s="10"/>
      <c r="B32" s="43" t="s">
        <v>48</v>
      </c>
      <c r="C32" s="17">
        <f t="shared" ref="C32:D32" si="14">SUM(Q34,W34)</f>
        <v>0</v>
      </c>
      <c r="D32" s="17">
        <f t="shared" si="14"/>
        <v>0</v>
      </c>
      <c r="E32" s="225">
        <f>SUM(C32:D32)</f>
        <v>0</v>
      </c>
      <c r="F32" s="42">
        <f t="shared" si="13"/>
        <v>0</v>
      </c>
      <c r="O32" s="121"/>
      <c r="P32" s="218" t="s">
        <v>46</v>
      </c>
      <c r="Q32" s="218">
        <f>SUMIF('AN I'!$F$15:$F$28,Q$31,'AN I'!$R$15:$R$28)</f>
        <v>0</v>
      </c>
      <c r="R32" s="218">
        <f>SUMIF('AN I'!$F$15:$F$28,R$31,'AN I'!$R$15:$R$28)</f>
        <v>0</v>
      </c>
      <c r="S32" s="218">
        <f>SUM(Q32:R32)</f>
        <v>0</v>
      </c>
      <c r="T32" s="218">
        <f>SUMIF('AN I'!$F$15:$F$28,T$31,'AN I'!$R$15:$R$28)</f>
        <v>0</v>
      </c>
      <c r="V32" s="218" t="s">
        <v>46</v>
      </c>
      <c r="W32" s="218">
        <f>SUMIF('AN I'!$F$32:$F$44,W$31,'AN I'!$R$32:$R$44)</f>
        <v>0</v>
      </c>
      <c r="X32" s="218">
        <f>SUMIF('AN I'!$F$32:$F$44,X$31,'AN I'!$R$32:$R$44)</f>
        <v>0</v>
      </c>
      <c r="Y32" s="218">
        <f>SUM(W32:X32)</f>
        <v>0</v>
      </c>
      <c r="Z32" s="218">
        <f>SUMIF('AN I'!$F$32:$F$44,Z$31,'AN I'!$R$32:$R$44)</f>
        <v>0</v>
      </c>
      <c r="AA32" s="121"/>
      <c r="AB32" s="121"/>
      <c r="AC32" s="121"/>
      <c r="AD32" s="121"/>
      <c r="AE32" s="121"/>
      <c r="AF32" s="121"/>
    </row>
    <row r="33" spans="1:60" ht="15" thickBot="1">
      <c r="A33" s="10"/>
      <c r="B33" s="44" t="s">
        <v>49</v>
      </c>
      <c r="C33" s="17">
        <f t="shared" ref="C33:D33" si="15">SUM(Q35,W35)</f>
        <v>0</v>
      </c>
      <c r="D33" s="17">
        <f t="shared" si="15"/>
        <v>0</v>
      </c>
      <c r="E33" s="226">
        <f>SUM(C33:D33)</f>
        <v>0</v>
      </c>
      <c r="F33" s="42">
        <f t="shared" si="13"/>
        <v>0</v>
      </c>
      <c r="O33" s="121"/>
      <c r="P33" s="218" t="s">
        <v>47</v>
      </c>
      <c r="Q33" s="218">
        <f>SUMIF('AN II'!$F$15:$F$28,Q$31,'AN II'!$R$15:$R$28)</f>
        <v>0</v>
      </c>
      <c r="R33" s="218">
        <f>SUMIF('AN II'!$F$15:$F$28,R$31,'AN II'!$R$15:$R$28)</f>
        <v>0</v>
      </c>
      <c r="S33" s="218">
        <f t="shared" ref="S33:S35" si="16">SUM(Q33:R33)</f>
        <v>0</v>
      </c>
      <c r="T33" s="218">
        <f>SUMIF('AN II'!$F$15:$F$28,T$31,'AN II'!$R$15:$R$28)</f>
        <v>0</v>
      </c>
      <c r="V33" s="218" t="s">
        <v>47</v>
      </c>
      <c r="W33" s="218">
        <f>SUMIF('AN II'!$F$32:$F$44,W$31,'AN II'!$R$32:$R$44)</f>
        <v>0</v>
      </c>
      <c r="X33" s="218">
        <f>SUMIF('AN II'!$F$32:$F$44,X$31,'AN II'!$R$32:$R$44)</f>
        <v>0</v>
      </c>
      <c r="Y33" s="218">
        <f t="shared" ref="Y33:Y35" si="17">SUM(W33:X33)</f>
        <v>0</v>
      </c>
      <c r="Z33" s="218">
        <f>SUMIF('AN II'!$F$32:$F$44,Z$31,'AN II'!$R$32:$R$44)</f>
        <v>0</v>
      </c>
      <c r="AA33" s="121"/>
      <c r="AB33" s="121"/>
      <c r="AC33" s="121"/>
      <c r="AD33" s="121"/>
      <c r="AE33" s="121"/>
      <c r="AF33" s="121"/>
    </row>
    <row r="34" spans="1:60" ht="15" thickBot="1">
      <c r="A34" s="10"/>
      <c r="B34" s="35" t="s">
        <v>59</v>
      </c>
      <c r="C34" s="52">
        <f>SUM(C30:C33)</f>
        <v>0</v>
      </c>
      <c r="D34" s="53">
        <f>SUM(D30:D33)</f>
        <v>0</v>
      </c>
      <c r="E34" s="50">
        <f>SUM(E30:E33)</f>
        <v>0</v>
      </c>
      <c r="F34" s="45">
        <f>SUM(F30:F33)</f>
        <v>0</v>
      </c>
      <c r="H34" s="57" t="s">
        <v>107</v>
      </c>
      <c r="I34" s="7" t="s">
        <v>113</v>
      </c>
      <c r="O34" s="121"/>
      <c r="P34" s="218" t="s">
        <v>48</v>
      </c>
      <c r="Q34" s="218">
        <f>SUMIF('AN III'!$F$15:$F$28,Q$31,'AN III'!$R$15:$R$28)</f>
        <v>0</v>
      </c>
      <c r="R34" s="218">
        <f>SUMIF('AN III'!$F$15:$F$28,R$31,'AN III'!$R$15:$R$28)</f>
        <v>0</v>
      </c>
      <c r="S34" s="218">
        <f t="shared" si="16"/>
        <v>0</v>
      </c>
      <c r="T34" s="218">
        <f>SUMIF('AN III'!$F$15:$F$28,T$31,'AN III'!$R$15:$R$28)</f>
        <v>0</v>
      </c>
      <c r="V34" s="218" t="s">
        <v>48</v>
      </c>
      <c r="W34" s="218">
        <f>SUMIF('AN III'!$F$32:$F$44,W$31,'AN III'!$R$32:$R$44)</f>
        <v>0</v>
      </c>
      <c r="X34" s="218">
        <f>SUMIF('AN III'!$F$32:$F$44,X$31,'AN III'!$R$32:$R$44)</f>
        <v>0</v>
      </c>
      <c r="Y34" s="218">
        <f t="shared" si="17"/>
        <v>0</v>
      </c>
      <c r="Z34" s="218">
        <f>SUMIF('AN III'!$F$32:$F$44,Z$31,'AN III'!$R$32:$R$44)</f>
        <v>0</v>
      </c>
      <c r="AA34" s="121"/>
      <c r="AB34" s="121"/>
      <c r="AC34" s="121"/>
      <c r="AD34" s="121"/>
      <c r="AE34" s="121"/>
      <c r="AF34" s="121"/>
    </row>
    <row r="35" spans="1:60" ht="15" thickBot="1">
      <c r="A35" s="10"/>
      <c r="B35" s="35" t="s">
        <v>60</v>
      </c>
      <c r="C35" s="54" t="str">
        <f>IFERROR(C34/$E$34,"")</f>
        <v/>
      </c>
      <c r="D35" s="46" t="str">
        <f>IFERROR(D34/$E$34,"")</f>
        <v/>
      </c>
      <c r="E35" s="55" t="str">
        <f>IFERROR(E34/$E$34,"")</f>
        <v/>
      </c>
      <c r="F35" s="56" t="str">
        <f>IFERROR(F34/$E$34,"")</f>
        <v/>
      </c>
      <c r="H35" s="57" t="s">
        <v>106</v>
      </c>
      <c r="I35" s="58" t="s">
        <v>114</v>
      </c>
      <c r="O35" s="121"/>
      <c r="P35" s="218" t="s">
        <v>49</v>
      </c>
      <c r="Q35" s="218">
        <f>SUMIF('AN IV'!$F$15:$F$28,Q$31,'AN IV'!$R$15:$R$28)</f>
        <v>0</v>
      </c>
      <c r="R35" s="218">
        <f>SUMIF('AN IV'!$F$15:$F$28,R$31,'AN IV'!$R$15:$R$28)</f>
        <v>0</v>
      </c>
      <c r="S35" s="218">
        <f t="shared" si="16"/>
        <v>0</v>
      </c>
      <c r="T35" s="218">
        <f>SUMIF('AN IV'!$F$15:$F$28,T$31,'AN IV'!$R$15:$R$28)</f>
        <v>0</v>
      </c>
      <c r="V35" s="218" t="s">
        <v>49</v>
      </c>
      <c r="W35" s="218">
        <f>SUMIF('AN IV'!$F$32:$F$44,W$31,'AN IV'!$R$32:$R$44)</f>
        <v>0</v>
      </c>
      <c r="X35" s="218">
        <f>SUMIF('AN IV'!$F$32:$F$44,X$31,'AN IV'!$R$32:$R$44)</f>
        <v>0</v>
      </c>
      <c r="Y35" s="218">
        <f t="shared" si="17"/>
        <v>0</v>
      </c>
      <c r="Z35" s="218">
        <f>SUMIF('AN IV'!$F$32:$F$44,Z$31,'AN IV'!$R$32:$R$44)</f>
        <v>0</v>
      </c>
      <c r="AA35" s="121"/>
      <c r="AB35" s="121"/>
      <c r="AC35" s="121"/>
      <c r="AD35" s="121"/>
      <c r="AE35" s="121"/>
      <c r="AF35" s="121"/>
    </row>
    <row r="36" spans="1:60" s="64" customFormat="1" ht="13.5" thickBot="1">
      <c r="H36" s="57" t="s">
        <v>21</v>
      </c>
      <c r="I36" s="7" t="s">
        <v>36</v>
      </c>
      <c r="K36" s="12"/>
      <c r="N36" s="123"/>
      <c r="O36" s="123"/>
      <c r="P36" s="218" t="s">
        <v>59</v>
      </c>
      <c r="Q36" s="218">
        <f t="shared" ref="Q36:R36" si="18">SUM(Q32:Q35)</f>
        <v>0</v>
      </c>
      <c r="R36" s="218">
        <f t="shared" si="18"/>
        <v>0</v>
      </c>
      <c r="S36" s="218">
        <f>SUM(S32:S35)</f>
        <v>0</v>
      </c>
      <c r="T36" s="218">
        <f>SUM(T32:T35)</f>
        <v>0</v>
      </c>
      <c r="U36" s="102"/>
      <c r="V36" s="218" t="s">
        <v>59</v>
      </c>
      <c r="W36" s="218">
        <f t="shared" ref="W36:X36" si="19">SUM(W32:W35)</f>
        <v>0</v>
      </c>
      <c r="X36" s="218">
        <f t="shared" si="19"/>
        <v>0</v>
      </c>
      <c r="Y36" s="218">
        <f>SUM(Y32:Y35)</f>
        <v>0</v>
      </c>
      <c r="Z36" s="218">
        <f>SUM(Z32:Z35)</f>
        <v>0</v>
      </c>
      <c r="AA36" s="123"/>
      <c r="AB36" s="123"/>
      <c r="AC36" s="123"/>
      <c r="AD36" s="123"/>
      <c r="AE36" s="123"/>
      <c r="AF36" s="123"/>
      <c r="AG36" s="289"/>
      <c r="AH36" s="289"/>
      <c r="AI36" s="289"/>
      <c r="AJ36" s="289"/>
      <c r="AK36" s="289"/>
      <c r="AL36" s="289"/>
      <c r="AM36" s="289"/>
      <c r="AN36" s="289"/>
      <c r="AO36" s="289"/>
      <c r="AP36" s="289"/>
      <c r="AQ36" s="289"/>
      <c r="AR36" s="289"/>
      <c r="AS36" s="289"/>
      <c r="AT36" s="289"/>
      <c r="AU36" s="289"/>
      <c r="AV36" s="289"/>
      <c r="AW36" s="289"/>
      <c r="AX36" s="289"/>
      <c r="AY36" s="289"/>
      <c r="AZ36" s="289"/>
      <c r="BA36" s="289"/>
      <c r="BB36" s="289"/>
      <c r="BC36" s="289"/>
      <c r="BD36" s="289"/>
      <c r="BE36" s="289"/>
      <c r="BF36" s="289"/>
      <c r="BG36" s="289"/>
      <c r="BH36" s="289"/>
    </row>
    <row r="37" spans="1:60" s="64" customFormat="1" ht="13.5" thickBot="1">
      <c r="B37" s="35" t="s">
        <v>45</v>
      </c>
      <c r="C37" s="36" t="s">
        <v>12</v>
      </c>
      <c r="D37" s="37" t="s">
        <v>13</v>
      </c>
      <c r="E37" s="38" t="s">
        <v>59</v>
      </c>
      <c r="H37" s="57" t="s">
        <v>23</v>
      </c>
      <c r="I37" s="7" t="s">
        <v>189</v>
      </c>
      <c r="K37" s="12"/>
      <c r="N37" s="123"/>
      <c r="O37" s="123"/>
      <c r="P37" s="123"/>
      <c r="Q37" s="123"/>
      <c r="R37" s="123"/>
      <c r="S37" s="123"/>
      <c r="T37" s="123"/>
      <c r="U37" s="123"/>
      <c r="V37" s="123"/>
      <c r="W37" s="123"/>
      <c r="X37" s="123"/>
      <c r="Y37" s="123"/>
      <c r="Z37" s="123"/>
      <c r="AA37" s="123"/>
      <c r="AB37" s="123"/>
      <c r="AC37" s="123"/>
      <c r="AD37" s="123"/>
      <c r="AE37" s="123"/>
      <c r="AF37" s="123"/>
      <c r="AG37" s="289"/>
      <c r="AH37" s="289"/>
      <c r="AI37" s="289"/>
      <c r="AJ37" s="289"/>
      <c r="AK37" s="289"/>
      <c r="AL37" s="289"/>
      <c r="AM37" s="289"/>
      <c r="AN37" s="289"/>
      <c r="AO37" s="289"/>
      <c r="AP37" s="289"/>
      <c r="AQ37" s="289"/>
      <c r="AR37" s="289"/>
      <c r="AS37" s="289"/>
      <c r="AT37" s="289"/>
      <c r="AU37" s="289"/>
      <c r="AV37" s="289"/>
      <c r="AW37" s="289"/>
      <c r="AX37" s="289"/>
      <c r="AY37" s="289"/>
      <c r="AZ37" s="289"/>
      <c r="BA37" s="289"/>
      <c r="BB37" s="289"/>
      <c r="BC37" s="289"/>
      <c r="BD37" s="289"/>
      <c r="BE37" s="289"/>
      <c r="BF37" s="289"/>
      <c r="BG37" s="289"/>
      <c r="BH37" s="289"/>
    </row>
    <row r="38" spans="1:60" s="64" customFormat="1">
      <c r="B38" s="40" t="s">
        <v>46</v>
      </c>
      <c r="C38" s="17">
        <f>SUM(Q41,W41)</f>
        <v>0</v>
      </c>
      <c r="D38" s="17">
        <f>SUM(R41,X41)</f>
        <v>0</v>
      </c>
      <c r="E38" s="18">
        <f>SUM(C38:D38)</f>
        <v>0</v>
      </c>
      <c r="H38" s="57" t="s">
        <v>22</v>
      </c>
      <c r="I38" s="7" t="s">
        <v>37</v>
      </c>
      <c r="K38" s="12"/>
      <c r="N38" s="123"/>
      <c r="O38" s="123"/>
      <c r="P38" s="102"/>
      <c r="Q38" s="102"/>
      <c r="R38" s="102"/>
      <c r="S38" s="102"/>
      <c r="T38" s="102"/>
      <c r="U38" s="102"/>
      <c r="V38" s="102"/>
      <c r="W38" s="102"/>
      <c r="X38" s="102"/>
      <c r="Y38" s="102"/>
      <c r="Z38" s="102"/>
      <c r="AA38" s="123"/>
      <c r="AB38" s="123"/>
      <c r="AC38" s="123"/>
      <c r="AD38" s="123"/>
      <c r="AE38" s="123"/>
      <c r="AF38" s="123"/>
      <c r="AG38" s="289"/>
      <c r="AH38" s="289"/>
      <c r="AI38" s="289"/>
      <c r="AJ38" s="289"/>
      <c r="AK38" s="289"/>
      <c r="AL38" s="289"/>
      <c r="AM38" s="289"/>
      <c r="AN38" s="289"/>
      <c r="AO38" s="289"/>
      <c r="AP38" s="289"/>
      <c r="AQ38" s="289"/>
      <c r="AR38" s="289"/>
      <c r="AS38" s="289"/>
      <c r="AT38" s="289"/>
      <c r="AU38" s="289"/>
      <c r="AV38" s="289"/>
      <c r="AW38" s="289"/>
      <c r="AX38" s="289"/>
      <c r="AY38" s="289"/>
      <c r="AZ38" s="289"/>
      <c r="BA38" s="289"/>
      <c r="BB38" s="289"/>
      <c r="BC38" s="289"/>
      <c r="BD38" s="289"/>
      <c r="BE38" s="289"/>
      <c r="BF38" s="289"/>
      <c r="BG38" s="289"/>
      <c r="BH38" s="289"/>
    </row>
    <row r="39" spans="1:60" s="64" customFormat="1">
      <c r="B39" s="43" t="s">
        <v>47</v>
      </c>
      <c r="C39" s="17">
        <f t="shared" ref="C39:D39" si="20">SUM(Q42,W42)</f>
        <v>0</v>
      </c>
      <c r="D39" s="17">
        <f t="shared" si="20"/>
        <v>0</v>
      </c>
      <c r="E39" s="18">
        <f>SUM(C39:D39)</f>
        <v>0</v>
      </c>
      <c r="N39" s="123"/>
      <c r="O39" s="123"/>
      <c r="P39" s="217" t="s">
        <v>240</v>
      </c>
      <c r="Q39" s="217"/>
      <c r="R39" s="217"/>
      <c r="S39" s="217"/>
      <c r="T39" s="102"/>
      <c r="U39" s="102"/>
      <c r="V39" s="217" t="s">
        <v>241</v>
      </c>
      <c r="W39" s="217"/>
      <c r="X39" s="217"/>
      <c r="Y39" s="217"/>
      <c r="Z39" s="102"/>
      <c r="AA39" s="123"/>
      <c r="AB39" s="123"/>
      <c r="AC39" s="123"/>
      <c r="AD39" s="123"/>
      <c r="AE39" s="123"/>
      <c r="AF39" s="123"/>
      <c r="AG39" s="289"/>
      <c r="AH39" s="289"/>
      <c r="AI39" s="289"/>
      <c r="AJ39" s="289"/>
      <c r="AK39" s="289"/>
      <c r="AL39" s="289"/>
      <c r="AM39" s="289"/>
      <c r="AN39" s="289"/>
      <c r="AO39" s="289"/>
      <c r="AP39" s="289"/>
      <c r="AQ39" s="289"/>
      <c r="AR39" s="289"/>
      <c r="AS39" s="289"/>
      <c r="AT39" s="289"/>
      <c r="AU39" s="289"/>
      <c r="AV39" s="289"/>
      <c r="AW39" s="289"/>
      <c r="AX39" s="289"/>
      <c r="AY39" s="289"/>
      <c r="AZ39" s="289"/>
      <c r="BA39" s="289"/>
      <c r="BB39" s="289"/>
      <c r="BC39" s="289"/>
      <c r="BD39" s="289"/>
      <c r="BE39" s="289"/>
      <c r="BF39" s="289"/>
      <c r="BG39" s="289"/>
      <c r="BH39" s="289"/>
    </row>
    <row r="40" spans="1:60">
      <c r="B40" s="43" t="s">
        <v>48</v>
      </c>
      <c r="C40" s="17">
        <f t="shared" ref="C40:D40" si="21">SUM(Q43,W43)</f>
        <v>0</v>
      </c>
      <c r="D40" s="17">
        <f t="shared" si="21"/>
        <v>0</v>
      </c>
      <c r="E40" s="18">
        <f>SUM(C40:D40)</f>
        <v>0</v>
      </c>
      <c r="H40" s="57" t="s">
        <v>197</v>
      </c>
      <c r="I40" s="7" t="s">
        <v>198</v>
      </c>
      <c r="P40" s="218" t="s">
        <v>45</v>
      </c>
      <c r="Q40" s="218" t="s">
        <v>12</v>
      </c>
      <c r="R40" s="218" t="s">
        <v>13</v>
      </c>
      <c r="S40" s="218" t="s">
        <v>59</v>
      </c>
      <c r="V40" s="218" t="s">
        <v>45</v>
      </c>
      <c r="W40" s="218" t="s">
        <v>12</v>
      </c>
      <c r="X40" s="218" t="s">
        <v>13</v>
      </c>
      <c r="Y40" s="218" t="s">
        <v>59</v>
      </c>
    </row>
    <row r="41" spans="1:60" ht="13.5" thickBot="1">
      <c r="B41" s="44" t="s">
        <v>49</v>
      </c>
      <c r="C41" s="17">
        <f t="shared" ref="C41:D41" si="22">SUM(Q44,W44)</f>
        <v>0</v>
      </c>
      <c r="D41" s="17">
        <f t="shared" si="22"/>
        <v>0</v>
      </c>
      <c r="E41" s="59">
        <f>SUM(C41:D41)</f>
        <v>0</v>
      </c>
      <c r="H41" s="57" t="s">
        <v>200</v>
      </c>
      <c r="I41" s="7" t="s">
        <v>201</v>
      </c>
      <c r="P41" s="218" t="s">
        <v>46</v>
      </c>
      <c r="Q41" s="218">
        <f>SUMIF('AN I'!$F$15:$F$28,"&lt;&gt;DFA",'AN I'!$P$15:$P$28)</f>
        <v>0</v>
      </c>
      <c r="R41" s="218">
        <f>SUMIF('AN I'!$F$15:$F$28,"&lt;&gt;DFA",'AN I'!$Q$15:$Q$28)</f>
        <v>0</v>
      </c>
      <c r="S41" s="218">
        <f>SUM(Q41:R41)</f>
        <v>0</v>
      </c>
      <c r="V41" s="218" t="s">
        <v>46</v>
      </c>
      <c r="W41" s="218">
        <f>SUMIF('AN I'!$F$32:$F$44,"&lt;&gt;DFA",'AN I'!$P$32:$P$44)</f>
        <v>0</v>
      </c>
      <c r="X41" s="218">
        <f>SUMIF('AN I'!$F$32:$F$44,"&lt;&gt;DFA",'AN I'!$Q$32:$Q$44)</f>
        <v>0</v>
      </c>
      <c r="Y41" s="218">
        <f>SUM(W41:X41)</f>
        <v>0</v>
      </c>
    </row>
    <row r="42" spans="1:60" ht="13.5" thickBot="1">
      <c r="B42" s="35" t="s">
        <v>59</v>
      </c>
      <c r="C42" s="52">
        <f>SUM(C38:C41)</f>
        <v>0</v>
      </c>
      <c r="D42" s="53">
        <f>SUM(D38:D41)</f>
        <v>0</v>
      </c>
      <c r="E42" s="38">
        <f>SUM(E38:E41)</f>
        <v>0</v>
      </c>
      <c r="H42" s="57" t="s">
        <v>203</v>
      </c>
      <c r="I42" s="7" t="s">
        <v>204</v>
      </c>
      <c r="P42" s="218" t="s">
        <v>47</v>
      </c>
      <c r="Q42" s="218">
        <f>SUMIF('AN II'!$F$15:$F$28,"&lt;&gt;DFA",'AN II'!$P$15:$P$28)</f>
        <v>0</v>
      </c>
      <c r="R42" s="218">
        <f>SUMIF('AN II'!$F$15:$F$28,"&lt;&gt;DFA",'AN II'!$Q$15:$Q$28)</f>
        <v>0</v>
      </c>
      <c r="S42" s="218">
        <f t="shared" ref="S42:S44" si="23">SUM(Q42:R42)</f>
        <v>0</v>
      </c>
      <c r="V42" s="218" t="s">
        <v>47</v>
      </c>
      <c r="W42" s="218">
        <f>SUMIF('AN II'!$F$32:$F$44,"&lt;&gt;DFA",'AN II'!$P$32:$P$44)</f>
        <v>0</v>
      </c>
      <c r="X42" s="218">
        <f>SUMIF('AN II'!$F$32:$F$44,"&lt;&gt;DFA",'AN II'!$Q$32:$Q$44)</f>
        <v>0</v>
      </c>
      <c r="Y42" s="218">
        <f t="shared" ref="Y42:Y44" si="24">SUM(W42:X42)</f>
        <v>0</v>
      </c>
    </row>
    <row r="43" spans="1:60" ht="13.5" thickBot="1">
      <c r="P43" s="218" t="s">
        <v>48</v>
      </c>
      <c r="Q43" s="218">
        <f>SUMIF('AN III'!$F$15:$F$28,"&lt;&gt;DFA",'AN III'!$P$15:$P$28)</f>
        <v>0</v>
      </c>
      <c r="R43" s="218">
        <f>SUMIF('AN III'!$F$15:$F$28,"&lt;&gt;DFA",'AN III'!$Q$15:$Q$28)</f>
        <v>0</v>
      </c>
      <c r="S43" s="218">
        <f t="shared" si="23"/>
        <v>0</v>
      </c>
      <c r="V43" s="218" t="s">
        <v>48</v>
      </c>
      <c r="W43" s="218">
        <f>SUMIF('AN III'!$F$32:$F$44,"&lt;&gt;DFA",'AN III'!$P$32:$P$44)</f>
        <v>0</v>
      </c>
      <c r="X43" s="218">
        <f>SUMIF('AN III'!$F$32:$F$44,"&lt;&gt;DFA",'AN III'!$Q$32:$Q$44)</f>
        <v>0</v>
      </c>
      <c r="Y43" s="218">
        <f t="shared" si="24"/>
        <v>0</v>
      </c>
    </row>
    <row r="44" spans="1:60">
      <c r="B44" s="49" t="s">
        <v>108</v>
      </c>
      <c r="C44" s="74" t="s">
        <v>8</v>
      </c>
      <c r="D44" s="75"/>
      <c r="E44" s="27" t="s">
        <v>109</v>
      </c>
      <c r="H44" s="57" t="s">
        <v>12</v>
      </c>
      <c r="I44" s="7" t="s">
        <v>64</v>
      </c>
      <c r="P44" s="218" t="s">
        <v>49</v>
      </c>
      <c r="Q44" s="218">
        <f>SUMIF('AN IV'!$F$15:$F$28,"&lt;&gt;DFA",'AN IV'!$P$15:$P$28)</f>
        <v>0</v>
      </c>
      <c r="R44" s="218">
        <f>SUMIF('AN IV'!$F$15:$F$28,"&lt;&gt;DFA",'AN IV'!$Q$15:$Q$28)</f>
        <v>0</v>
      </c>
      <c r="S44" s="218">
        <f t="shared" si="23"/>
        <v>0</v>
      </c>
      <c r="V44" s="218" t="s">
        <v>49</v>
      </c>
      <c r="W44" s="218">
        <f>SUMIF('AN IV'!$F$32:$F$44,"&lt;&gt;DFA",'AN IV'!$P$32:$P$44)</f>
        <v>0</v>
      </c>
      <c r="X44" s="218">
        <f>SUMIF('AN IV'!$F$32:$F$44,"&lt;&gt;DFA",'AN IV'!$Q$32:$Q$44)</f>
        <v>0</v>
      </c>
      <c r="Y44" s="218">
        <f t="shared" si="24"/>
        <v>0</v>
      </c>
    </row>
    <row r="45" spans="1:60">
      <c r="B45" s="51">
        <v>1</v>
      </c>
      <c r="C45" s="77" t="s">
        <v>111</v>
      </c>
      <c r="D45" s="76"/>
      <c r="E45" s="18">
        <f>SUM('AN I'!G47+'AN II'!G47+'AN III'!G47+'AN IV'!G47)</f>
        <v>0</v>
      </c>
      <c r="H45" s="57" t="s">
        <v>13</v>
      </c>
      <c r="I45" s="7" t="s">
        <v>65</v>
      </c>
      <c r="P45" s="218" t="s">
        <v>59</v>
      </c>
      <c r="Q45" s="218">
        <f>SUM(Q41:Q44)</f>
        <v>0</v>
      </c>
      <c r="R45" s="218">
        <f>SUM(R41:R44)</f>
        <v>0</v>
      </c>
      <c r="S45" s="218">
        <f>SUM(Q41:R44)</f>
        <v>0</v>
      </c>
      <c r="V45" s="218" t="s">
        <v>59</v>
      </c>
      <c r="W45" s="218">
        <f>SUM(W41:W44)</f>
        <v>0</v>
      </c>
      <c r="X45" s="218">
        <f>SUM(X41:X44)</f>
        <v>0</v>
      </c>
      <c r="Y45" s="218">
        <f>SUM(W41:X44)</f>
        <v>0</v>
      </c>
    </row>
    <row r="46" spans="1:60">
      <c r="B46" s="28">
        <v>2</v>
      </c>
      <c r="C46" s="127" t="s">
        <v>110</v>
      </c>
      <c r="D46" s="128"/>
      <c r="E46" s="18">
        <f>SUM('AN I'!H47+'AN II'!H47+'AN III'!H47+'AN IV'!H47)</f>
        <v>0</v>
      </c>
    </row>
    <row r="47" spans="1:60" ht="15.75" thickBot="1">
      <c r="B47" s="30">
        <v>3</v>
      </c>
      <c r="C47" s="129" t="s">
        <v>112</v>
      </c>
      <c r="D47" s="130"/>
      <c r="E47" s="24">
        <f>SUM(E45:E46)</f>
        <v>0</v>
      </c>
    </row>
    <row r="48" spans="1:60">
      <c r="P48" s="221" t="s">
        <v>242</v>
      </c>
      <c r="Q48" s="218"/>
      <c r="R48" s="218"/>
      <c r="S48" s="218">
        <f>_xlfn.XLOOKUP("Practic* de domeniu*",'AN II'!D32:D44,'AN II'!R32:R44,0,2)</f>
        <v>0</v>
      </c>
    </row>
    <row r="49" spans="1:19">
      <c r="P49" s="221" t="s">
        <v>243</v>
      </c>
      <c r="Q49" s="218"/>
      <c r="R49" s="218"/>
      <c r="S49" s="218">
        <f>_xlfn.XLOOKUP("Practic* de specialitate*",'AN III'!D32:D44,'AN III'!R32:R44,0,2)</f>
        <v>0</v>
      </c>
    </row>
    <row r="50" spans="1:19">
      <c r="I50" s="131"/>
      <c r="P50" s="218" t="s">
        <v>244</v>
      </c>
      <c r="Q50" s="218"/>
      <c r="R50" s="218"/>
      <c r="S50" s="218">
        <f>SUM(S48:S49)</f>
        <v>0</v>
      </c>
    </row>
    <row r="51" spans="1:19" ht="14.25">
      <c r="B51" s="323" t="s">
        <v>63</v>
      </c>
      <c r="C51" s="323"/>
      <c r="D51" s="323"/>
      <c r="E51" s="323"/>
      <c r="F51" s="323"/>
      <c r="G51" s="132">
        <f>G54-G53-G52</f>
        <v>0</v>
      </c>
      <c r="K51" s="12" t="s">
        <v>73</v>
      </c>
      <c r="P51" s="218"/>
      <c r="Q51" s="218"/>
      <c r="R51" s="218"/>
      <c r="S51" s="218"/>
    </row>
    <row r="52" spans="1:19" ht="14.25">
      <c r="B52" s="323" t="s">
        <v>97</v>
      </c>
      <c r="C52" s="323"/>
      <c r="D52" s="323"/>
      <c r="E52" s="323"/>
      <c r="F52" s="323"/>
      <c r="G52" s="132">
        <f>S50</f>
        <v>0</v>
      </c>
      <c r="P52" s="221" t="s">
        <v>251</v>
      </c>
      <c r="Q52" s="218"/>
      <c r="R52" s="218"/>
      <c r="S52" s="218">
        <f>_xlfn.XLOOKUP("Elaborarea proiectul* de diplom*",'AN IV'!D32:D44,'AN IV'!R32:R44,0,2)</f>
        <v>0</v>
      </c>
    </row>
    <row r="53" spans="1:19" ht="14.25">
      <c r="A53" s="319" t="s">
        <v>252</v>
      </c>
      <c r="B53" s="319"/>
      <c r="C53" s="319"/>
      <c r="D53" s="319"/>
      <c r="E53" s="319"/>
      <c r="F53" s="319"/>
      <c r="G53" s="132">
        <f>S52</f>
        <v>0</v>
      </c>
      <c r="P53" s="218"/>
      <c r="Q53" s="218"/>
      <c r="R53" s="218"/>
      <c r="S53" s="218"/>
    </row>
    <row r="54" spans="1:19" ht="15">
      <c r="B54" s="322" t="s">
        <v>66</v>
      </c>
      <c r="C54" s="322"/>
      <c r="D54" s="322"/>
      <c r="E54" s="322"/>
      <c r="F54" s="322"/>
      <c r="G54" s="113">
        <f>E42</f>
        <v>0</v>
      </c>
    </row>
    <row r="55" spans="1:19">
      <c r="B55" s="32"/>
    </row>
    <row r="56" spans="1:19" ht="15">
      <c r="B56" s="322" t="s">
        <v>72</v>
      </c>
      <c r="C56" s="322"/>
      <c r="D56" s="322"/>
      <c r="E56" s="322"/>
      <c r="F56" s="322"/>
      <c r="G56" s="111" t="e">
        <f>C42/D42</f>
        <v>#DIV/0!</v>
      </c>
    </row>
    <row r="57" spans="1:19" ht="15">
      <c r="B57" s="133"/>
      <c r="C57" s="324" t="s">
        <v>99</v>
      </c>
      <c r="D57" s="324"/>
      <c r="E57" s="324"/>
      <c r="F57" s="324"/>
      <c r="G57" s="135" t="s">
        <v>136</v>
      </c>
    </row>
    <row r="58" spans="1:19" ht="15">
      <c r="B58" s="133"/>
      <c r="C58" s="134"/>
      <c r="D58" s="134"/>
      <c r="E58" s="134"/>
      <c r="F58" s="134"/>
      <c r="G58" s="135"/>
    </row>
    <row r="59" spans="1:19">
      <c r="B59" s="32" t="str">
        <f>Pagina1!$B$47</f>
        <v>DECAN,</v>
      </c>
      <c r="K59" s="104" t="str">
        <f>Pagina1!$I$47</f>
        <v>DIRECTOR DEPARTAMENT,</v>
      </c>
    </row>
    <row r="60" spans="1:19">
      <c r="B60" s="13"/>
      <c r="D60" s="13"/>
      <c r="F60" s="97">
        <f>Pagina1!F50</f>
        <v>0</v>
      </c>
      <c r="H60" s="13"/>
      <c r="J60" s="13"/>
    </row>
    <row r="61" spans="1:19">
      <c r="A61" s="32">
        <f>Pagina1!$A$49</f>
        <v>0</v>
      </c>
      <c r="B61" s="13"/>
      <c r="C61" s="13"/>
      <c r="D61" s="13"/>
      <c r="F61" s="105"/>
      <c r="G61" s="13"/>
      <c r="H61" s="296">
        <f>Pagina1!$G$49</f>
        <v>0</v>
      </c>
      <c r="I61" s="296"/>
      <c r="J61" s="296"/>
      <c r="K61" s="296"/>
      <c r="L61" s="296"/>
      <c r="M61" s="296"/>
    </row>
    <row r="62" spans="1:19">
      <c r="B62" s="33"/>
      <c r="C62" s="60"/>
      <c r="D62" s="33"/>
      <c r="F62" s="34"/>
      <c r="H62" s="61"/>
      <c r="I62" s="7"/>
      <c r="J62" s="61"/>
      <c r="K62" s="34"/>
    </row>
    <row r="63" spans="1:19">
      <c r="A63" s="118"/>
      <c r="B63" s="118"/>
      <c r="C63" s="118"/>
      <c r="D63" s="118"/>
      <c r="E63" s="118"/>
      <c r="F63" s="118"/>
      <c r="G63" s="118"/>
      <c r="H63" s="118"/>
      <c r="I63" s="118"/>
      <c r="J63" s="118"/>
      <c r="K63" s="118"/>
      <c r="L63" s="118"/>
      <c r="M63" s="118"/>
    </row>
    <row r="64" spans="1:19">
      <c r="A64" s="102"/>
      <c r="B64" s="102"/>
      <c r="C64" s="102"/>
      <c r="D64" s="102"/>
      <c r="E64" s="102"/>
      <c r="F64" s="102"/>
      <c r="G64" s="102"/>
      <c r="H64" s="102"/>
      <c r="I64" s="102"/>
      <c r="J64" s="102"/>
      <c r="K64" s="102"/>
      <c r="L64" s="102"/>
      <c r="M64" s="102"/>
    </row>
    <row r="65" spans="1:60">
      <c r="A65" s="102"/>
      <c r="B65" s="102"/>
      <c r="C65" s="102"/>
      <c r="D65" s="102"/>
      <c r="E65" s="102"/>
      <c r="F65" s="102"/>
      <c r="G65" s="102"/>
      <c r="H65" s="102"/>
      <c r="I65" s="102"/>
      <c r="J65" s="102"/>
      <c r="K65" s="102"/>
      <c r="L65" s="102"/>
      <c r="M65" s="102"/>
    </row>
    <row r="66" spans="1:60">
      <c r="A66" s="102"/>
      <c r="B66" s="102"/>
      <c r="C66" s="102"/>
      <c r="D66" s="102"/>
      <c r="E66" s="102"/>
      <c r="F66" s="102"/>
      <c r="G66" s="102"/>
      <c r="H66" s="102"/>
      <c r="I66" s="102"/>
      <c r="J66" s="102"/>
      <c r="K66" s="102"/>
      <c r="L66" s="102"/>
      <c r="M66" s="102"/>
    </row>
    <row r="67" spans="1:60">
      <c r="A67" s="102"/>
      <c r="B67" s="102"/>
      <c r="C67" s="102"/>
      <c r="D67" s="102"/>
      <c r="E67" s="102"/>
      <c r="F67" s="102"/>
      <c r="G67" s="102"/>
      <c r="H67" s="102"/>
      <c r="I67" s="102"/>
      <c r="J67" s="102"/>
      <c r="K67" s="102"/>
      <c r="L67" s="102"/>
      <c r="M67" s="102"/>
    </row>
    <row r="68" spans="1:60">
      <c r="A68" s="102"/>
      <c r="B68" s="102"/>
      <c r="C68" s="102"/>
      <c r="D68" s="102"/>
      <c r="E68" s="102"/>
      <c r="F68" s="102"/>
      <c r="G68" s="102"/>
      <c r="H68" s="102"/>
      <c r="I68" s="102"/>
      <c r="J68" s="102"/>
      <c r="K68" s="102"/>
      <c r="L68" s="102"/>
      <c r="M68" s="102"/>
    </row>
    <row r="69" spans="1:60">
      <c r="A69" s="102"/>
      <c r="B69" s="102"/>
      <c r="C69" s="102"/>
      <c r="D69" s="102"/>
      <c r="E69" s="102"/>
      <c r="F69" s="102"/>
      <c r="G69" s="102"/>
      <c r="H69" s="102"/>
      <c r="I69" s="102"/>
      <c r="J69" s="102"/>
      <c r="K69" s="102"/>
      <c r="L69" s="102"/>
      <c r="M69" s="102"/>
    </row>
    <row r="70" spans="1:60" s="102" customFormat="1">
      <c r="AG70" s="288"/>
      <c r="AH70" s="288"/>
      <c r="AI70" s="288"/>
      <c r="AJ70" s="288"/>
      <c r="AK70" s="288"/>
      <c r="AL70" s="288"/>
      <c r="AM70" s="288"/>
      <c r="AN70" s="288"/>
      <c r="AO70" s="288"/>
      <c r="AP70" s="288"/>
      <c r="AQ70" s="288"/>
      <c r="AR70" s="288"/>
      <c r="AS70" s="288"/>
      <c r="AT70" s="288"/>
      <c r="AU70" s="288"/>
      <c r="AV70" s="288"/>
      <c r="AW70" s="288"/>
      <c r="AX70" s="288"/>
      <c r="AY70" s="288"/>
      <c r="AZ70" s="288"/>
      <c r="BA70" s="288"/>
      <c r="BB70" s="288"/>
      <c r="BC70" s="288"/>
      <c r="BD70" s="288"/>
      <c r="BE70" s="288"/>
      <c r="BF70" s="288"/>
      <c r="BG70" s="288"/>
      <c r="BH70" s="288"/>
    </row>
    <row r="71" spans="1:60" s="102" customFormat="1">
      <c r="AG71" s="288"/>
      <c r="AH71" s="288"/>
      <c r="AI71" s="288"/>
      <c r="AJ71" s="288"/>
      <c r="AK71" s="288"/>
      <c r="AL71" s="288"/>
      <c r="AM71" s="288"/>
      <c r="AN71" s="288"/>
      <c r="AO71" s="288"/>
      <c r="AP71" s="288"/>
      <c r="AQ71" s="288"/>
      <c r="AR71" s="288"/>
      <c r="AS71" s="288"/>
      <c r="AT71" s="288"/>
      <c r="AU71" s="288"/>
      <c r="AV71" s="288"/>
      <c r="AW71" s="288"/>
      <c r="AX71" s="288"/>
      <c r="AY71" s="288"/>
      <c r="AZ71" s="288"/>
      <c r="BA71" s="288"/>
      <c r="BB71" s="288"/>
      <c r="BC71" s="288"/>
      <c r="BD71" s="288"/>
      <c r="BE71" s="288"/>
      <c r="BF71" s="288"/>
      <c r="BG71" s="288"/>
      <c r="BH71" s="288"/>
    </row>
    <row r="72" spans="1:60" s="102" customFormat="1">
      <c r="AG72" s="288"/>
      <c r="AH72" s="288"/>
      <c r="AI72" s="288"/>
      <c r="AJ72" s="288"/>
      <c r="AK72" s="288"/>
      <c r="AL72" s="288"/>
      <c r="AM72" s="288"/>
      <c r="AN72" s="288"/>
      <c r="AO72" s="288"/>
      <c r="AP72" s="288"/>
      <c r="AQ72" s="288"/>
      <c r="AR72" s="288"/>
      <c r="AS72" s="288"/>
      <c r="AT72" s="288"/>
      <c r="AU72" s="288"/>
      <c r="AV72" s="288"/>
      <c r="AW72" s="288"/>
      <c r="AX72" s="288"/>
      <c r="AY72" s="288"/>
      <c r="AZ72" s="288"/>
      <c r="BA72" s="288"/>
      <c r="BB72" s="288"/>
      <c r="BC72" s="288"/>
      <c r="BD72" s="288"/>
      <c r="BE72" s="288"/>
      <c r="BF72" s="288"/>
      <c r="BG72" s="288"/>
      <c r="BH72" s="288"/>
    </row>
    <row r="73" spans="1:60" s="102" customFormat="1">
      <c r="AG73" s="288"/>
      <c r="AH73" s="288"/>
      <c r="AI73" s="288"/>
      <c r="AJ73" s="288"/>
      <c r="AK73" s="288"/>
      <c r="AL73" s="288"/>
      <c r="AM73" s="288"/>
      <c r="AN73" s="288"/>
      <c r="AO73" s="288"/>
      <c r="AP73" s="288"/>
      <c r="AQ73" s="288"/>
      <c r="AR73" s="288"/>
      <c r="AS73" s="288"/>
      <c r="AT73" s="288"/>
      <c r="AU73" s="288"/>
      <c r="AV73" s="288"/>
      <c r="AW73" s="288"/>
      <c r="AX73" s="288"/>
      <c r="AY73" s="288"/>
      <c r="AZ73" s="288"/>
      <c r="BA73" s="288"/>
      <c r="BB73" s="288"/>
      <c r="BC73" s="288"/>
      <c r="BD73" s="288"/>
      <c r="BE73" s="288"/>
      <c r="BF73" s="288"/>
      <c r="BG73" s="288"/>
      <c r="BH73" s="288"/>
    </row>
    <row r="74" spans="1:60" s="102" customFormat="1">
      <c r="AG74" s="288"/>
      <c r="AH74" s="288"/>
      <c r="AI74" s="288"/>
      <c r="AJ74" s="288"/>
      <c r="AK74" s="288"/>
      <c r="AL74" s="288"/>
      <c r="AM74" s="288"/>
      <c r="AN74" s="288"/>
      <c r="AO74" s="288"/>
      <c r="AP74" s="288"/>
      <c r="AQ74" s="288"/>
      <c r="AR74" s="288"/>
      <c r="AS74" s="288"/>
      <c r="AT74" s="288"/>
      <c r="AU74" s="288"/>
      <c r="AV74" s="288"/>
      <c r="AW74" s="288"/>
      <c r="AX74" s="288"/>
      <c r="AY74" s="288"/>
      <c r="AZ74" s="288"/>
      <c r="BA74" s="288"/>
      <c r="BB74" s="288"/>
      <c r="BC74" s="288"/>
      <c r="BD74" s="288"/>
      <c r="BE74" s="288"/>
      <c r="BF74" s="288"/>
      <c r="BG74" s="288"/>
      <c r="BH74" s="288"/>
    </row>
    <row r="75" spans="1:60" s="102" customFormat="1">
      <c r="AG75" s="288"/>
      <c r="AH75" s="288"/>
      <c r="AI75" s="288"/>
      <c r="AJ75" s="288"/>
      <c r="AK75" s="288"/>
      <c r="AL75" s="288"/>
      <c r="AM75" s="288"/>
      <c r="AN75" s="288"/>
      <c r="AO75" s="288"/>
      <c r="AP75" s="288"/>
      <c r="AQ75" s="288"/>
      <c r="AR75" s="288"/>
      <c r="AS75" s="288"/>
      <c r="AT75" s="288"/>
      <c r="AU75" s="288"/>
      <c r="AV75" s="288"/>
      <c r="AW75" s="288"/>
      <c r="AX75" s="288"/>
      <c r="AY75" s="288"/>
      <c r="AZ75" s="288"/>
      <c r="BA75" s="288"/>
      <c r="BB75" s="288"/>
      <c r="BC75" s="288"/>
      <c r="BD75" s="288"/>
      <c r="BE75" s="288"/>
      <c r="BF75" s="288"/>
      <c r="BG75" s="288"/>
      <c r="BH75" s="288"/>
    </row>
    <row r="76" spans="1:60" s="102" customFormat="1">
      <c r="AG76" s="288"/>
      <c r="AH76" s="288"/>
      <c r="AI76" s="288"/>
      <c r="AJ76" s="288"/>
      <c r="AK76" s="288"/>
      <c r="AL76" s="288"/>
      <c r="AM76" s="288"/>
      <c r="AN76" s="288"/>
      <c r="AO76" s="288"/>
      <c r="AP76" s="288"/>
      <c r="AQ76" s="288"/>
      <c r="AR76" s="288"/>
      <c r="AS76" s="288"/>
      <c r="AT76" s="288"/>
      <c r="AU76" s="288"/>
      <c r="AV76" s="288"/>
      <c r="AW76" s="288"/>
      <c r="AX76" s="288"/>
      <c r="AY76" s="288"/>
      <c r="AZ76" s="288"/>
      <c r="BA76" s="288"/>
      <c r="BB76" s="288"/>
      <c r="BC76" s="288"/>
      <c r="BD76" s="288"/>
      <c r="BE76" s="288"/>
      <c r="BF76" s="288"/>
      <c r="BG76" s="288"/>
      <c r="BH76" s="288"/>
    </row>
    <row r="77" spans="1:60" s="102" customFormat="1">
      <c r="AG77" s="288"/>
      <c r="AH77" s="288"/>
      <c r="AI77" s="288"/>
      <c r="AJ77" s="288"/>
      <c r="AK77" s="288"/>
      <c r="AL77" s="288"/>
      <c r="AM77" s="288"/>
      <c r="AN77" s="288"/>
      <c r="AO77" s="288"/>
      <c r="AP77" s="288"/>
      <c r="AQ77" s="288"/>
      <c r="AR77" s="288"/>
      <c r="AS77" s="288"/>
      <c r="AT77" s="288"/>
      <c r="AU77" s="288"/>
      <c r="AV77" s="288"/>
      <c r="AW77" s="288"/>
      <c r="AX77" s="288"/>
      <c r="AY77" s="288"/>
      <c r="AZ77" s="288"/>
      <c r="BA77" s="288"/>
      <c r="BB77" s="288"/>
      <c r="BC77" s="288"/>
      <c r="BD77" s="288"/>
      <c r="BE77" s="288"/>
      <c r="BF77" s="288"/>
      <c r="BG77" s="288"/>
      <c r="BH77" s="288"/>
    </row>
    <row r="78" spans="1:60" s="102" customFormat="1">
      <c r="AG78" s="288"/>
      <c r="AH78" s="288"/>
      <c r="AI78" s="288"/>
      <c r="AJ78" s="288"/>
      <c r="AK78" s="288"/>
      <c r="AL78" s="288"/>
      <c r="AM78" s="288"/>
      <c r="AN78" s="288"/>
      <c r="AO78" s="288"/>
      <c r="AP78" s="288"/>
      <c r="AQ78" s="288"/>
      <c r="AR78" s="288"/>
      <c r="AS78" s="288"/>
      <c r="AT78" s="288"/>
      <c r="AU78" s="288"/>
      <c r="AV78" s="288"/>
      <c r="AW78" s="288"/>
      <c r="AX78" s="288"/>
      <c r="AY78" s="288"/>
      <c r="AZ78" s="288"/>
      <c r="BA78" s="288"/>
      <c r="BB78" s="288"/>
      <c r="BC78" s="288"/>
      <c r="BD78" s="288"/>
      <c r="BE78" s="288"/>
      <c r="BF78" s="288"/>
      <c r="BG78" s="288"/>
      <c r="BH78" s="288"/>
    </row>
    <row r="79" spans="1:60" s="102" customFormat="1">
      <c r="AG79" s="288"/>
      <c r="AH79" s="288"/>
      <c r="AI79" s="288"/>
      <c r="AJ79" s="288"/>
      <c r="AK79" s="288"/>
      <c r="AL79" s="288"/>
      <c r="AM79" s="288"/>
      <c r="AN79" s="288"/>
      <c r="AO79" s="288"/>
      <c r="AP79" s="288"/>
      <c r="AQ79" s="288"/>
      <c r="AR79" s="288"/>
      <c r="AS79" s="288"/>
      <c r="AT79" s="288"/>
      <c r="AU79" s="288"/>
      <c r="AV79" s="288"/>
      <c r="AW79" s="288"/>
      <c r="AX79" s="288"/>
      <c r="AY79" s="288"/>
      <c r="AZ79" s="288"/>
      <c r="BA79" s="288"/>
      <c r="BB79" s="288"/>
      <c r="BC79" s="288"/>
      <c r="BD79" s="288"/>
      <c r="BE79" s="288"/>
      <c r="BF79" s="288"/>
      <c r="BG79" s="288"/>
      <c r="BH79" s="288"/>
    </row>
    <row r="80" spans="1:60" s="102" customFormat="1">
      <c r="AG80" s="288"/>
      <c r="AH80" s="288"/>
      <c r="AI80" s="288"/>
      <c r="AJ80" s="288"/>
      <c r="AK80" s="288"/>
      <c r="AL80" s="288"/>
      <c r="AM80" s="288"/>
      <c r="AN80" s="288"/>
      <c r="AO80" s="288"/>
      <c r="AP80" s="288"/>
      <c r="AQ80" s="288"/>
      <c r="AR80" s="288"/>
      <c r="AS80" s="288"/>
      <c r="AT80" s="288"/>
      <c r="AU80" s="288"/>
      <c r="AV80" s="288"/>
      <c r="AW80" s="288"/>
      <c r="AX80" s="288"/>
      <c r="AY80" s="288"/>
      <c r="AZ80" s="288"/>
      <c r="BA80" s="288"/>
      <c r="BB80" s="288"/>
      <c r="BC80" s="288"/>
      <c r="BD80" s="288"/>
      <c r="BE80" s="288"/>
      <c r="BF80" s="288"/>
      <c r="BG80" s="288"/>
      <c r="BH80" s="288"/>
    </row>
    <row r="81" spans="33:60" s="102" customFormat="1">
      <c r="AG81" s="288"/>
      <c r="AH81" s="288"/>
      <c r="AI81" s="288"/>
      <c r="AJ81" s="288"/>
      <c r="AK81" s="288"/>
      <c r="AL81" s="288"/>
      <c r="AM81" s="288"/>
      <c r="AN81" s="288"/>
      <c r="AO81" s="288"/>
      <c r="AP81" s="288"/>
      <c r="AQ81" s="288"/>
      <c r="AR81" s="288"/>
      <c r="AS81" s="288"/>
      <c r="AT81" s="288"/>
      <c r="AU81" s="288"/>
      <c r="AV81" s="288"/>
      <c r="AW81" s="288"/>
      <c r="AX81" s="288"/>
      <c r="AY81" s="288"/>
      <c r="AZ81" s="288"/>
      <c r="BA81" s="288"/>
      <c r="BB81" s="288"/>
      <c r="BC81" s="288"/>
      <c r="BD81" s="288"/>
      <c r="BE81" s="288"/>
      <c r="BF81" s="288"/>
      <c r="BG81" s="288"/>
      <c r="BH81" s="288"/>
    </row>
    <row r="82" spans="33:60" s="102" customFormat="1">
      <c r="AG82" s="288"/>
      <c r="AH82" s="288"/>
      <c r="AI82" s="288"/>
      <c r="AJ82" s="288"/>
      <c r="AK82" s="288"/>
      <c r="AL82" s="288"/>
      <c r="AM82" s="288"/>
      <c r="AN82" s="288"/>
      <c r="AO82" s="288"/>
      <c r="AP82" s="288"/>
      <c r="AQ82" s="288"/>
      <c r="AR82" s="288"/>
      <c r="AS82" s="288"/>
      <c r="AT82" s="288"/>
      <c r="AU82" s="288"/>
      <c r="AV82" s="288"/>
      <c r="AW82" s="288"/>
      <c r="AX82" s="288"/>
      <c r="AY82" s="288"/>
      <c r="AZ82" s="288"/>
      <c r="BA82" s="288"/>
      <c r="BB82" s="288"/>
      <c r="BC82" s="288"/>
      <c r="BD82" s="288"/>
      <c r="BE82" s="288"/>
      <c r="BF82" s="288"/>
      <c r="BG82" s="288"/>
      <c r="BH82" s="288"/>
    </row>
    <row r="83" spans="33:60" s="102" customFormat="1">
      <c r="AG83" s="288"/>
      <c r="AH83" s="288"/>
      <c r="AI83" s="288"/>
      <c r="AJ83" s="288"/>
      <c r="AK83" s="288"/>
      <c r="AL83" s="288"/>
      <c r="AM83" s="288"/>
      <c r="AN83" s="288"/>
      <c r="AO83" s="288"/>
      <c r="AP83" s="288"/>
      <c r="AQ83" s="288"/>
      <c r="AR83" s="288"/>
      <c r="AS83" s="288"/>
      <c r="AT83" s="288"/>
      <c r="AU83" s="288"/>
      <c r="AV83" s="288"/>
      <c r="AW83" s="288"/>
      <c r="AX83" s="288"/>
      <c r="AY83" s="288"/>
      <c r="AZ83" s="288"/>
      <c r="BA83" s="288"/>
      <c r="BB83" s="288"/>
      <c r="BC83" s="288"/>
      <c r="BD83" s="288"/>
      <c r="BE83" s="288"/>
      <c r="BF83" s="288"/>
      <c r="BG83" s="288"/>
      <c r="BH83" s="288"/>
    </row>
    <row r="84" spans="33:60" s="102" customFormat="1">
      <c r="AG84" s="288"/>
      <c r="AH84" s="288"/>
      <c r="AI84" s="288"/>
      <c r="AJ84" s="288"/>
      <c r="AK84" s="288"/>
      <c r="AL84" s="288"/>
      <c r="AM84" s="288"/>
      <c r="AN84" s="288"/>
      <c r="AO84" s="288"/>
      <c r="AP84" s="288"/>
      <c r="AQ84" s="288"/>
      <c r="AR84" s="288"/>
      <c r="AS84" s="288"/>
      <c r="AT84" s="288"/>
      <c r="AU84" s="288"/>
      <c r="AV84" s="288"/>
      <c r="AW84" s="288"/>
      <c r="AX84" s="288"/>
      <c r="AY84" s="288"/>
      <c r="AZ84" s="288"/>
      <c r="BA84" s="288"/>
      <c r="BB84" s="288"/>
      <c r="BC84" s="288"/>
      <c r="BD84" s="288"/>
      <c r="BE84" s="288"/>
      <c r="BF84" s="288"/>
      <c r="BG84" s="288"/>
      <c r="BH84" s="288"/>
    </row>
    <row r="85" spans="33:60" s="102" customFormat="1">
      <c r="AG85" s="288"/>
      <c r="AH85" s="288"/>
      <c r="AI85" s="288"/>
      <c r="AJ85" s="288"/>
      <c r="AK85" s="288"/>
      <c r="AL85" s="288"/>
      <c r="AM85" s="288"/>
      <c r="AN85" s="288"/>
      <c r="AO85" s="288"/>
      <c r="AP85" s="288"/>
      <c r="AQ85" s="288"/>
      <c r="AR85" s="288"/>
      <c r="AS85" s="288"/>
      <c r="AT85" s="288"/>
      <c r="AU85" s="288"/>
      <c r="AV85" s="288"/>
      <c r="AW85" s="288"/>
      <c r="AX85" s="288"/>
      <c r="AY85" s="288"/>
      <c r="AZ85" s="288"/>
      <c r="BA85" s="288"/>
      <c r="BB85" s="288"/>
      <c r="BC85" s="288"/>
      <c r="BD85" s="288"/>
      <c r="BE85" s="288"/>
      <c r="BF85" s="288"/>
      <c r="BG85" s="288"/>
      <c r="BH85" s="288"/>
    </row>
    <row r="86" spans="33:60" s="102" customFormat="1">
      <c r="AG86" s="288"/>
      <c r="AH86" s="288"/>
      <c r="AI86" s="288"/>
      <c r="AJ86" s="288"/>
      <c r="AK86" s="288"/>
      <c r="AL86" s="288"/>
      <c r="AM86" s="288"/>
      <c r="AN86" s="288"/>
      <c r="AO86" s="288"/>
      <c r="AP86" s="288"/>
      <c r="AQ86" s="288"/>
      <c r="AR86" s="288"/>
      <c r="AS86" s="288"/>
      <c r="AT86" s="288"/>
      <c r="AU86" s="288"/>
      <c r="AV86" s="288"/>
      <c r="AW86" s="288"/>
      <c r="AX86" s="288"/>
      <c r="AY86" s="288"/>
      <c r="AZ86" s="288"/>
      <c r="BA86" s="288"/>
      <c r="BB86" s="288"/>
      <c r="BC86" s="288"/>
      <c r="BD86" s="288"/>
      <c r="BE86" s="288"/>
      <c r="BF86" s="288"/>
      <c r="BG86" s="288"/>
      <c r="BH86" s="288"/>
    </row>
    <row r="87" spans="33:60" s="102" customFormat="1">
      <c r="AG87" s="288"/>
      <c r="AH87" s="288"/>
      <c r="AI87" s="288"/>
      <c r="AJ87" s="288"/>
      <c r="AK87" s="288"/>
      <c r="AL87" s="288"/>
      <c r="AM87" s="288"/>
      <c r="AN87" s="288"/>
      <c r="AO87" s="288"/>
      <c r="AP87" s="288"/>
      <c r="AQ87" s="288"/>
      <c r="AR87" s="288"/>
      <c r="AS87" s="288"/>
      <c r="AT87" s="288"/>
      <c r="AU87" s="288"/>
      <c r="AV87" s="288"/>
      <c r="AW87" s="288"/>
      <c r="AX87" s="288"/>
      <c r="AY87" s="288"/>
      <c r="AZ87" s="288"/>
      <c r="BA87" s="288"/>
      <c r="BB87" s="288"/>
      <c r="BC87" s="288"/>
      <c r="BD87" s="288"/>
      <c r="BE87" s="288"/>
      <c r="BF87" s="288"/>
      <c r="BG87" s="288"/>
      <c r="BH87" s="288"/>
    </row>
    <row r="88" spans="33:60" s="102" customFormat="1">
      <c r="AG88" s="288"/>
      <c r="AH88" s="288"/>
      <c r="AI88" s="288"/>
      <c r="AJ88" s="288"/>
      <c r="AK88" s="288"/>
      <c r="AL88" s="288"/>
      <c r="AM88" s="288"/>
      <c r="AN88" s="288"/>
      <c r="AO88" s="288"/>
      <c r="AP88" s="288"/>
      <c r="AQ88" s="288"/>
      <c r="AR88" s="288"/>
      <c r="AS88" s="288"/>
      <c r="AT88" s="288"/>
      <c r="AU88" s="288"/>
      <c r="AV88" s="288"/>
      <c r="AW88" s="288"/>
      <c r="AX88" s="288"/>
      <c r="AY88" s="288"/>
      <c r="AZ88" s="288"/>
      <c r="BA88" s="288"/>
      <c r="BB88" s="288"/>
      <c r="BC88" s="288"/>
      <c r="BD88" s="288"/>
      <c r="BE88" s="288"/>
      <c r="BF88" s="288"/>
      <c r="BG88" s="288"/>
      <c r="BH88" s="288"/>
    </row>
    <row r="89" spans="33:60" s="102" customFormat="1">
      <c r="AG89" s="288"/>
      <c r="AH89" s="288"/>
      <c r="AI89" s="288"/>
      <c r="AJ89" s="288"/>
      <c r="AK89" s="288"/>
      <c r="AL89" s="288"/>
      <c r="AM89" s="288"/>
      <c r="AN89" s="288"/>
      <c r="AO89" s="288"/>
      <c r="AP89" s="288"/>
      <c r="AQ89" s="288"/>
      <c r="AR89" s="288"/>
      <c r="AS89" s="288"/>
      <c r="AT89" s="288"/>
      <c r="AU89" s="288"/>
      <c r="AV89" s="288"/>
      <c r="AW89" s="288"/>
      <c r="AX89" s="288"/>
      <c r="AY89" s="288"/>
      <c r="AZ89" s="288"/>
      <c r="BA89" s="288"/>
      <c r="BB89" s="288"/>
      <c r="BC89" s="288"/>
      <c r="BD89" s="288"/>
      <c r="BE89" s="288"/>
      <c r="BF89" s="288"/>
      <c r="BG89" s="288"/>
      <c r="BH89" s="288"/>
    </row>
    <row r="90" spans="33:60" s="102" customFormat="1">
      <c r="AG90" s="288"/>
      <c r="AH90" s="288"/>
      <c r="AI90" s="288"/>
      <c r="AJ90" s="288"/>
      <c r="AK90" s="288"/>
      <c r="AL90" s="288"/>
      <c r="AM90" s="288"/>
      <c r="AN90" s="288"/>
      <c r="AO90" s="288"/>
      <c r="AP90" s="288"/>
      <c r="AQ90" s="288"/>
      <c r="AR90" s="288"/>
      <c r="AS90" s="288"/>
      <c r="AT90" s="288"/>
      <c r="AU90" s="288"/>
      <c r="AV90" s="288"/>
      <c r="AW90" s="288"/>
      <c r="AX90" s="288"/>
      <c r="AY90" s="288"/>
      <c r="AZ90" s="288"/>
      <c r="BA90" s="288"/>
      <c r="BB90" s="288"/>
      <c r="BC90" s="288"/>
      <c r="BD90" s="288"/>
      <c r="BE90" s="288"/>
      <c r="BF90" s="288"/>
      <c r="BG90" s="288"/>
      <c r="BH90" s="288"/>
    </row>
    <row r="91" spans="33:60" s="102" customFormat="1">
      <c r="AG91" s="288"/>
      <c r="AH91" s="288"/>
      <c r="AI91" s="288"/>
      <c r="AJ91" s="288"/>
      <c r="AK91" s="288"/>
      <c r="AL91" s="288"/>
      <c r="AM91" s="288"/>
      <c r="AN91" s="288"/>
      <c r="AO91" s="288"/>
      <c r="AP91" s="288"/>
      <c r="AQ91" s="288"/>
      <c r="AR91" s="288"/>
      <c r="AS91" s="288"/>
      <c r="AT91" s="288"/>
      <c r="AU91" s="288"/>
      <c r="AV91" s="288"/>
      <c r="AW91" s="288"/>
      <c r="AX91" s="288"/>
      <c r="AY91" s="288"/>
      <c r="AZ91" s="288"/>
      <c r="BA91" s="288"/>
      <c r="BB91" s="288"/>
      <c r="BC91" s="288"/>
      <c r="BD91" s="288"/>
      <c r="BE91" s="288"/>
      <c r="BF91" s="288"/>
      <c r="BG91" s="288"/>
      <c r="BH91" s="288"/>
    </row>
    <row r="92" spans="33:60" s="102" customFormat="1">
      <c r="AG92" s="288"/>
      <c r="AH92" s="288"/>
      <c r="AI92" s="288"/>
      <c r="AJ92" s="288"/>
      <c r="AK92" s="288"/>
      <c r="AL92" s="288"/>
      <c r="AM92" s="288"/>
      <c r="AN92" s="288"/>
      <c r="AO92" s="288"/>
      <c r="AP92" s="288"/>
      <c r="AQ92" s="288"/>
      <c r="AR92" s="288"/>
      <c r="AS92" s="288"/>
      <c r="AT92" s="288"/>
      <c r="AU92" s="288"/>
      <c r="AV92" s="288"/>
      <c r="AW92" s="288"/>
      <c r="AX92" s="288"/>
      <c r="AY92" s="288"/>
      <c r="AZ92" s="288"/>
      <c r="BA92" s="288"/>
      <c r="BB92" s="288"/>
      <c r="BC92" s="288"/>
      <c r="BD92" s="288"/>
      <c r="BE92" s="288"/>
      <c r="BF92" s="288"/>
      <c r="BG92" s="288"/>
      <c r="BH92" s="288"/>
    </row>
    <row r="93" spans="33:60" s="102" customFormat="1">
      <c r="AG93" s="288"/>
      <c r="AH93" s="288"/>
      <c r="AI93" s="288"/>
      <c r="AJ93" s="288"/>
      <c r="AK93" s="288"/>
      <c r="AL93" s="288"/>
      <c r="AM93" s="288"/>
      <c r="AN93" s="288"/>
      <c r="AO93" s="288"/>
      <c r="AP93" s="288"/>
      <c r="AQ93" s="288"/>
      <c r="AR93" s="288"/>
      <c r="AS93" s="288"/>
      <c r="AT93" s="288"/>
      <c r="AU93" s="288"/>
      <c r="AV93" s="288"/>
      <c r="AW93" s="288"/>
      <c r="AX93" s="288"/>
      <c r="AY93" s="288"/>
      <c r="AZ93" s="288"/>
      <c r="BA93" s="288"/>
      <c r="BB93" s="288"/>
      <c r="BC93" s="288"/>
      <c r="BD93" s="288"/>
      <c r="BE93" s="288"/>
      <c r="BF93" s="288"/>
      <c r="BG93" s="288"/>
      <c r="BH93" s="288"/>
    </row>
    <row r="94" spans="33:60" s="102" customFormat="1">
      <c r="AG94" s="288"/>
      <c r="AH94" s="288"/>
      <c r="AI94" s="288"/>
      <c r="AJ94" s="288"/>
      <c r="AK94" s="288"/>
      <c r="AL94" s="288"/>
      <c r="AM94" s="288"/>
      <c r="AN94" s="288"/>
      <c r="AO94" s="288"/>
      <c r="AP94" s="288"/>
      <c r="AQ94" s="288"/>
      <c r="AR94" s="288"/>
      <c r="AS94" s="288"/>
      <c r="AT94" s="288"/>
      <c r="AU94" s="288"/>
      <c r="AV94" s="288"/>
      <c r="AW94" s="288"/>
      <c r="AX94" s="288"/>
      <c r="AY94" s="288"/>
      <c r="AZ94" s="288"/>
      <c r="BA94" s="288"/>
      <c r="BB94" s="288"/>
      <c r="BC94" s="288"/>
      <c r="BD94" s="288"/>
      <c r="BE94" s="288"/>
      <c r="BF94" s="288"/>
      <c r="BG94" s="288"/>
      <c r="BH94" s="288"/>
    </row>
    <row r="95" spans="33:60" s="102" customFormat="1">
      <c r="AG95" s="288"/>
      <c r="AH95" s="288"/>
      <c r="AI95" s="288"/>
      <c r="AJ95" s="288"/>
      <c r="AK95" s="288"/>
      <c r="AL95" s="288"/>
      <c r="AM95" s="288"/>
      <c r="AN95" s="288"/>
      <c r="AO95" s="288"/>
      <c r="AP95" s="288"/>
      <c r="AQ95" s="288"/>
      <c r="AR95" s="288"/>
      <c r="AS95" s="288"/>
      <c r="AT95" s="288"/>
      <c r="AU95" s="288"/>
      <c r="AV95" s="288"/>
      <c r="AW95" s="288"/>
      <c r="AX95" s="288"/>
      <c r="AY95" s="288"/>
      <c r="AZ95" s="288"/>
      <c r="BA95" s="288"/>
      <c r="BB95" s="288"/>
      <c r="BC95" s="288"/>
      <c r="BD95" s="288"/>
      <c r="BE95" s="288"/>
      <c r="BF95" s="288"/>
      <c r="BG95" s="288"/>
      <c r="BH95" s="288"/>
    </row>
    <row r="96" spans="33:60" s="102" customFormat="1">
      <c r="AG96" s="288"/>
      <c r="AH96" s="288"/>
      <c r="AI96" s="288"/>
      <c r="AJ96" s="288"/>
      <c r="AK96" s="288"/>
      <c r="AL96" s="288"/>
      <c r="AM96" s="288"/>
      <c r="AN96" s="288"/>
      <c r="AO96" s="288"/>
      <c r="AP96" s="288"/>
      <c r="AQ96" s="288"/>
      <c r="AR96" s="288"/>
      <c r="AS96" s="288"/>
      <c r="AT96" s="288"/>
      <c r="AU96" s="288"/>
      <c r="AV96" s="288"/>
      <c r="AW96" s="288"/>
      <c r="AX96" s="288"/>
      <c r="AY96" s="288"/>
      <c r="AZ96" s="288"/>
      <c r="BA96" s="288"/>
      <c r="BB96" s="288"/>
      <c r="BC96" s="288"/>
      <c r="BD96" s="288"/>
      <c r="BE96" s="288"/>
      <c r="BF96" s="288"/>
      <c r="BG96" s="288"/>
      <c r="BH96" s="288"/>
    </row>
    <row r="97" spans="33:60" s="102" customFormat="1">
      <c r="AG97" s="288"/>
      <c r="AH97" s="288"/>
      <c r="AI97" s="288"/>
      <c r="AJ97" s="288"/>
      <c r="AK97" s="288"/>
      <c r="AL97" s="288"/>
      <c r="AM97" s="288"/>
      <c r="AN97" s="288"/>
      <c r="AO97" s="288"/>
      <c r="AP97" s="288"/>
      <c r="AQ97" s="288"/>
      <c r="AR97" s="288"/>
      <c r="AS97" s="288"/>
      <c r="AT97" s="288"/>
      <c r="AU97" s="288"/>
      <c r="AV97" s="288"/>
      <c r="AW97" s="288"/>
      <c r="AX97" s="288"/>
      <c r="AY97" s="288"/>
      <c r="AZ97" s="288"/>
      <c r="BA97" s="288"/>
      <c r="BB97" s="288"/>
      <c r="BC97" s="288"/>
      <c r="BD97" s="288"/>
      <c r="BE97" s="288"/>
      <c r="BF97" s="288"/>
      <c r="BG97" s="288"/>
      <c r="BH97" s="288"/>
    </row>
    <row r="98" spans="33:60" s="102" customFormat="1">
      <c r="AG98" s="288"/>
      <c r="AH98" s="288"/>
      <c r="AI98" s="288"/>
      <c r="AJ98" s="288"/>
      <c r="AK98" s="288"/>
      <c r="AL98" s="288"/>
      <c r="AM98" s="288"/>
      <c r="AN98" s="288"/>
      <c r="AO98" s="288"/>
      <c r="AP98" s="288"/>
      <c r="AQ98" s="288"/>
      <c r="AR98" s="288"/>
      <c r="AS98" s="288"/>
      <c r="AT98" s="288"/>
      <c r="AU98" s="288"/>
      <c r="AV98" s="288"/>
      <c r="AW98" s="288"/>
      <c r="AX98" s="288"/>
      <c r="AY98" s="288"/>
      <c r="AZ98" s="288"/>
      <c r="BA98" s="288"/>
      <c r="BB98" s="288"/>
      <c r="BC98" s="288"/>
      <c r="BD98" s="288"/>
      <c r="BE98" s="288"/>
      <c r="BF98" s="288"/>
      <c r="BG98" s="288"/>
      <c r="BH98" s="288"/>
    </row>
    <row r="99" spans="33:60" s="102" customFormat="1">
      <c r="AG99" s="288"/>
      <c r="AH99" s="288"/>
      <c r="AI99" s="288"/>
      <c r="AJ99" s="288"/>
      <c r="AK99" s="288"/>
      <c r="AL99" s="288"/>
      <c r="AM99" s="288"/>
      <c r="AN99" s="288"/>
      <c r="AO99" s="288"/>
      <c r="AP99" s="288"/>
      <c r="AQ99" s="288"/>
      <c r="AR99" s="288"/>
      <c r="AS99" s="288"/>
      <c r="AT99" s="288"/>
      <c r="AU99" s="288"/>
      <c r="AV99" s="288"/>
      <c r="AW99" s="288"/>
      <c r="AX99" s="288"/>
      <c r="AY99" s="288"/>
      <c r="AZ99" s="288"/>
      <c r="BA99" s="288"/>
      <c r="BB99" s="288"/>
      <c r="BC99" s="288"/>
      <c r="BD99" s="288"/>
      <c r="BE99" s="288"/>
      <c r="BF99" s="288"/>
      <c r="BG99" s="288"/>
      <c r="BH99" s="288"/>
    </row>
    <row r="100" spans="33:60" s="102" customFormat="1">
      <c r="AG100" s="288"/>
      <c r="AH100" s="288"/>
      <c r="AI100" s="288"/>
      <c r="AJ100" s="288"/>
      <c r="AK100" s="288"/>
      <c r="AL100" s="288"/>
      <c r="AM100" s="288"/>
      <c r="AN100" s="288"/>
      <c r="AO100" s="288"/>
      <c r="AP100" s="288"/>
      <c r="AQ100" s="288"/>
      <c r="AR100" s="288"/>
      <c r="AS100" s="288"/>
      <c r="AT100" s="288"/>
      <c r="AU100" s="288"/>
      <c r="AV100" s="288"/>
      <c r="AW100" s="288"/>
      <c r="AX100" s="288"/>
      <c r="AY100" s="288"/>
      <c r="AZ100" s="288"/>
      <c r="BA100" s="288"/>
      <c r="BB100" s="288"/>
      <c r="BC100" s="288"/>
      <c r="BD100" s="288"/>
      <c r="BE100" s="288"/>
      <c r="BF100" s="288"/>
      <c r="BG100" s="288"/>
      <c r="BH100" s="288"/>
    </row>
    <row r="101" spans="33:60" s="102" customFormat="1">
      <c r="AG101" s="288"/>
      <c r="AH101" s="288"/>
      <c r="AI101" s="288"/>
      <c r="AJ101" s="288"/>
      <c r="AK101" s="288"/>
      <c r="AL101" s="288"/>
      <c r="AM101" s="288"/>
      <c r="AN101" s="288"/>
      <c r="AO101" s="288"/>
      <c r="AP101" s="288"/>
      <c r="AQ101" s="288"/>
      <c r="AR101" s="288"/>
      <c r="AS101" s="288"/>
      <c r="AT101" s="288"/>
      <c r="AU101" s="288"/>
      <c r="AV101" s="288"/>
      <c r="AW101" s="288"/>
      <c r="AX101" s="288"/>
      <c r="AY101" s="288"/>
      <c r="AZ101" s="288"/>
      <c r="BA101" s="288"/>
      <c r="BB101" s="288"/>
      <c r="BC101" s="288"/>
      <c r="BD101" s="288"/>
      <c r="BE101" s="288"/>
      <c r="BF101" s="288"/>
      <c r="BG101" s="288"/>
      <c r="BH101" s="288"/>
    </row>
    <row r="102" spans="33:60" s="102" customFormat="1">
      <c r="AG102" s="288"/>
      <c r="AH102" s="288"/>
      <c r="AI102" s="288"/>
      <c r="AJ102" s="288"/>
      <c r="AK102" s="288"/>
      <c r="AL102" s="288"/>
      <c r="AM102" s="288"/>
      <c r="AN102" s="288"/>
      <c r="AO102" s="288"/>
      <c r="AP102" s="288"/>
      <c r="AQ102" s="288"/>
      <c r="AR102" s="288"/>
      <c r="AS102" s="288"/>
      <c r="AT102" s="288"/>
      <c r="AU102" s="288"/>
      <c r="AV102" s="288"/>
      <c r="AW102" s="288"/>
      <c r="AX102" s="288"/>
      <c r="AY102" s="288"/>
      <c r="AZ102" s="288"/>
      <c r="BA102" s="288"/>
      <c r="BB102" s="288"/>
      <c r="BC102" s="288"/>
      <c r="BD102" s="288"/>
      <c r="BE102" s="288"/>
      <c r="BF102" s="288"/>
      <c r="BG102" s="288"/>
      <c r="BH102" s="288"/>
    </row>
    <row r="103" spans="33:60" s="102" customFormat="1">
      <c r="AG103" s="288"/>
      <c r="AH103" s="288"/>
      <c r="AI103" s="288"/>
      <c r="AJ103" s="288"/>
      <c r="AK103" s="288"/>
      <c r="AL103" s="288"/>
      <c r="AM103" s="288"/>
      <c r="AN103" s="288"/>
      <c r="AO103" s="288"/>
      <c r="AP103" s="288"/>
      <c r="AQ103" s="288"/>
      <c r="AR103" s="288"/>
      <c r="AS103" s="288"/>
      <c r="AT103" s="288"/>
      <c r="AU103" s="288"/>
      <c r="AV103" s="288"/>
      <c r="AW103" s="288"/>
      <c r="AX103" s="288"/>
      <c r="AY103" s="288"/>
      <c r="AZ103" s="288"/>
      <c r="BA103" s="288"/>
      <c r="BB103" s="288"/>
      <c r="BC103" s="288"/>
      <c r="BD103" s="288"/>
      <c r="BE103" s="288"/>
      <c r="BF103" s="288"/>
      <c r="BG103" s="288"/>
      <c r="BH103" s="288"/>
    </row>
    <row r="104" spans="33:60" s="102" customFormat="1">
      <c r="AG104" s="288"/>
      <c r="AH104" s="288"/>
      <c r="AI104" s="288"/>
      <c r="AJ104" s="288"/>
      <c r="AK104" s="288"/>
      <c r="AL104" s="288"/>
      <c r="AM104" s="288"/>
      <c r="AN104" s="288"/>
      <c r="AO104" s="288"/>
      <c r="AP104" s="288"/>
      <c r="AQ104" s="288"/>
      <c r="AR104" s="288"/>
      <c r="AS104" s="288"/>
      <c r="AT104" s="288"/>
      <c r="AU104" s="288"/>
      <c r="AV104" s="288"/>
      <c r="AW104" s="288"/>
      <c r="AX104" s="288"/>
      <c r="AY104" s="288"/>
      <c r="AZ104" s="288"/>
      <c r="BA104" s="288"/>
      <c r="BB104" s="288"/>
      <c r="BC104" s="288"/>
      <c r="BD104" s="288"/>
      <c r="BE104" s="288"/>
      <c r="BF104" s="288"/>
      <c r="BG104" s="288"/>
      <c r="BH104" s="288"/>
    </row>
    <row r="105" spans="33:60" s="102" customFormat="1">
      <c r="AG105" s="288"/>
      <c r="AH105" s="288"/>
      <c r="AI105" s="288"/>
      <c r="AJ105" s="288"/>
      <c r="AK105" s="288"/>
      <c r="AL105" s="288"/>
      <c r="AM105" s="288"/>
      <c r="AN105" s="288"/>
      <c r="AO105" s="288"/>
      <c r="AP105" s="288"/>
      <c r="AQ105" s="288"/>
      <c r="AR105" s="288"/>
      <c r="AS105" s="288"/>
      <c r="AT105" s="288"/>
      <c r="AU105" s="288"/>
      <c r="AV105" s="288"/>
      <c r="AW105" s="288"/>
      <c r="AX105" s="288"/>
      <c r="AY105" s="288"/>
      <c r="AZ105" s="288"/>
      <c r="BA105" s="288"/>
      <c r="BB105" s="288"/>
      <c r="BC105" s="288"/>
      <c r="BD105" s="288"/>
      <c r="BE105" s="288"/>
      <c r="BF105" s="288"/>
      <c r="BG105" s="288"/>
      <c r="BH105" s="288"/>
    </row>
    <row r="106" spans="33:60" s="102" customFormat="1">
      <c r="AG106" s="288"/>
      <c r="AH106" s="288"/>
      <c r="AI106" s="288"/>
      <c r="AJ106" s="288"/>
      <c r="AK106" s="288"/>
      <c r="AL106" s="288"/>
      <c r="AM106" s="288"/>
      <c r="AN106" s="288"/>
      <c r="AO106" s="288"/>
      <c r="AP106" s="288"/>
      <c r="AQ106" s="288"/>
      <c r="AR106" s="288"/>
      <c r="AS106" s="288"/>
      <c r="AT106" s="288"/>
      <c r="AU106" s="288"/>
      <c r="AV106" s="288"/>
      <c r="AW106" s="288"/>
      <c r="AX106" s="288"/>
      <c r="AY106" s="288"/>
      <c r="AZ106" s="288"/>
      <c r="BA106" s="288"/>
      <c r="BB106" s="288"/>
      <c r="BC106" s="288"/>
      <c r="BD106" s="288"/>
      <c r="BE106" s="288"/>
      <c r="BF106" s="288"/>
      <c r="BG106" s="288"/>
      <c r="BH106" s="288"/>
    </row>
    <row r="107" spans="33:60" s="102" customFormat="1">
      <c r="AG107" s="288"/>
      <c r="AH107" s="288"/>
      <c r="AI107" s="288"/>
      <c r="AJ107" s="288"/>
      <c r="AK107" s="288"/>
      <c r="AL107" s="288"/>
      <c r="AM107" s="288"/>
      <c r="AN107" s="288"/>
      <c r="AO107" s="288"/>
      <c r="AP107" s="288"/>
      <c r="AQ107" s="288"/>
      <c r="AR107" s="288"/>
      <c r="AS107" s="288"/>
      <c r="AT107" s="288"/>
      <c r="AU107" s="288"/>
      <c r="AV107" s="288"/>
      <c r="AW107" s="288"/>
      <c r="AX107" s="288"/>
      <c r="AY107" s="288"/>
      <c r="AZ107" s="288"/>
      <c r="BA107" s="288"/>
      <c r="BB107" s="288"/>
      <c r="BC107" s="288"/>
      <c r="BD107" s="288"/>
      <c r="BE107" s="288"/>
      <c r="BF107" s="288"/>
      <c r="BG107" s="288"/>
      <c r="BH107" s="288"/>
    </row>
    <row r="108" spans="33:60" s="102" customFormat="1">
      <c r="AG108" s="288"/>
      <c r="AH108" s="288"/>
      <c r="AI108" s="288"/>
      <c r="AJ108" s="288"/>
      <c r="AK108" s="288"/>
      <c r="AL108" s="288"/>
      <c r="AM108" s="288"/>
      <c r="AN108" s="288"/>
      <c r="AO108" s="288"/>
      <c r="AP108" s="288"/>
      <c r="AQ108" s="288"/>
      <c r="AR108" s="288"/>
      <c r="AS108" s="288"/>
      <c r="AT108" s="288"/>
      <c r="AU108" s="288"/>
      <c r="AV108" s="288"/>
      <c r="AW108" s="288"/>
      <c r="AX108" s="288"/>
      <c r="AY108" s="288"/>
      <c r="AZ108" s="288"/>
      <c r="BA108" s="288"/>
      <c r="BB108" s="288"/>
      <c r="BC108" s="288"/>
      <c r="BD108" s="288"/>
      <c r="BE108" s="288"/>
      <c r="BF108" s="288"/>
      <c r="BG108" s="288"/>
      <c r="BH108" s="288"/>
    </row>
    <row r="109" spans="33:60" s="102" customFormat="1">
      <c r="AG109" s="288"/>
      <c r="AH109" s="288"/>
      <c r="AI109" s="288"/>
      <c r="AJ109" s="288"/>
      <c r="AK109" s="288"/>
      <c r="AL109" s="288"/>
      <c r="AM109" s="288"/>
      <c r="AN109" s="288"/>
      <c r="AO109" s="288"/>
      <c r="AP109" s="288"/>
      <c r="AQ109" s="288"/>
      <c r="AR109" s="288"/>
      <c r="AS109" s="288"/>
      <c r="AT109" s="288"/>
      <c r="AU109" s="288"/>
      <c r="AV109" s="288"/>
      <c r="AW109" s="288"/>
      <c r="AX109" s="288"/>
      <c r="AY109" s="288"/>
      <c r="AZ109" s="288"/>
      <c r="BA109" s="288"/>
      <c r="BB109" s="288"/>
      <c r="BC109" s="288"/>
      <c r="BD109" s="288"/>
      <c r="BE109" s="288"/>
      <c r="BF109" s="288"/>
      <c r="BG109" s="288"/>
      <c r="BH109" s="288"/>
    </row>
    <row r="110" spans="33:60" s="102" customFormat="1">
      <c r="AG110" s="288"/>
      <c r="AH110" s="288"/>
      <c r="AI110" s="288"/>
      <c r="AJ110" s="288"/>
      <c r="AK110" s="288"/>
      <c r="AL110" s="288"/>
      <c r="AM110" s="288"/>
      <c r="AN110" s="288"/>
      <c r="AO110" s="288"/>
      <c r="AP110" s="288"/>
      <c r="AQ110" s="288"/>
      <c r="AR110" s="288"/>
      <c r="AS110" s="288"/>
      <c r="AT110" s="288"/>
      <c r="AU110" s="288"/>
      <c r="AV110" s="288"/>
      <c r="AW110" s="288"/>
      <c r="AX110" s="288"/>
      <c r="AY110" s="288"/>
      <c r="AZ110" s="288"/>
      <c r="BA110" s="288"/>
      <c r="BB110" s="288"/>
      <c r="BC110" s="288"/>
      <c r="BD110" s="288"/>
      <c r="BE110" s="288"/>
      <c r="BF110" s="288"/>
      <c r="BG110" s="288"/>
      <c r="BH110" s="288"/>
    </row>
    <row r="111" spans="33:60" s="102" customFormat="1">
      <c r="AG111" s="288"/>
      <c r="AH111" s="288"/>
      <c r="AI111" s="288"/>
      <c r="AJ111" s="288"/>
      <c r="AK111" s="288"/>
      <c r="AL111" s="288"/>
      <c r="AM111" s="288"/>
      <c r="AN111" s="288"/>
      <c r="AO111" s="288"/>
      <c r="AP111" s="288"/>
      <c r="AQ111" s="288"/>
      <c r="AR111" s="288"/>
      <c r="AS111" s="288"/>
      <c r="AT111" s="288"/>
      <c r="AU111" s="288"/>
      <c r="AV111" s="288"/>
      <c r="AW111" s="288"/>
      <c r="AX111" s="288"/>
      <c r="AY111" s="288"/>
      <c r="AZ111" s="288"/>
      <c r="BA111" s="288"/>
      <c r="BB111" s="288"/>
      <c r="BC111" s="288"/>
      <c r="BD111" s="288"/>
      <c r="BE111" s="288"/>
      <c r="BF111" s="288"/>
      <c r="BG111" s="288"/>
      <c r="BH111" s="288"/>
    </row>
    <row r="112" spans="33:60" s="102" customFormat="1">
      <c r="AG112" s="288"/>
      <c r="AH112" s="288"/>
      <c r="AI112" s="288"/>
      <c r="AJ112" s="288"/>
      <c r="AK112" s="288"/>
      <c r="AL112" s="288"/>
      <c r="AM112" s="288"/>
      <c r="AN112" s="288"/>
      <c r="AO112" s="288"/>
      <c r="AP112" s="288"/>
      <c r="AQ112" s="288"/>
      <c r="AR112" s="288"/>
      <c r="AS112" s="288"/>
      <c r="AT112" s="288"/>
      <c r="AU112" s="288"/>
      <c r="AV112" s="288"/>
      <c r="AW112" s="288"/>
      <c r="AX112" s="288"/>
      <c r="AY112" s="288"/>
      <c r="AZ112" s="288"/>
      <c r="BA112" s="288"/>
      <c r="BB112" s="288"/>
      <c r="BC112" s="288"/>
      <c r="BD112" s="288"/>
      <c r="BE112" s="288"/>
      <c r="BF112" s="288"/>
      <c r="BG112" s="288"/>
      <c r="BH112" s="288"/>
    </row>
    <row r="113" spans="33:60" s="102" customFormat="1">
      <c r="AG113" s="288"/>
      <c r="AH113" s="288"/>
      <c r="AI113" s="288"/>
      <c r="AJ113" s="288"/>
      <c r="AK113" s="288"/>
      <c r="AL113" s="288"/>
      <c r="AM113" s="288"/>
      <c r="AN113" s="288"/>
      <c r="AO113" s="288"/>
      <c r="AP113" s="288"/>
      <c r="AQ113" s="288"/>
      <c r="AR113" s="288"/>
      <c r="AS113" s="288"/>
      <c r="AT113" s="288"/>
      <c r="AU113" s="288"/>
      <c r="AV113" s="288"/>
      <c r="AW113" s="288"/>
      <c r="AX113" s="288"/>
      <c r="AY113" s="288"/>
      <c r="AZ113" s="288"/>
      <c r="BA113" s="288"/>
      <c r="BB113" s="288"/>
      <c r="BC113" s="288"/>
      <c r="BD113" s="288"/>
      <c r="BE113" s="288"/>
      <c r="BF113" s="288"/>
      <c r="BG113" s="288"/>
      <c r="BH113" s="288"/>
    </row>
    <row r="114" spans="33:60" s="102" customFormat="1">
      <c r="AG114" s="288"/>
      <c r="AH114" s="288"/>
      <c r="AI114" s="288"/>
      <c r="AJ114" s="288"/>
      <c r="AK114" s="288"/>
      <c r="AL114" s="288"/>
      <c r="AM114" s="288"/>
      <c r="AN114" s="288"/>
      <c r="AO114" s="288"/>
      <c r="AP114" s="288"/>
      <c r="AQ114" s="288"/>
      <c r="AR114" s="288"/>
      <c r="AS114" s="288"/>
      <c r="AT114" s="288"/>
      <c r="AU114" s="288"/>
      <c r="AV114" s="288"/>
      <c r="AW114" s="288"/>
      <c r="AX114" s="288"/>
      <c r="AY114" s="288"/>
      <c r="AZ114" s="288"/>
      <c r="BA114" s="288"/>
      <c r="BB114" s="288"/>
      <c r="BC114" s="288"/>
      <c r="BD114" s="288"/>
      <c r="BE114" s="288"/>
      <c r="BF114" s="288"/>
      <c r="BG114" s="288"/>
      <c r="BH114" s="288"/>
    </row>
    <row r="115" spans="33:60" s="102" customFormat="1">
      <c r="AG115" s="288"/>
      <c r="AH115" s="288"/>
      <c r="AI115" s="288"/>
      <c r="AJ115" s="288"/>
      <c r="AK115" s="288"/>
      <c r="AL115" s="288"/>
      <c r="AM115" s="288"/>
      <c r="AN115" s="288"/>
      <c r="AO115" s="288"/>
      <c r="AP115" s="288"/>
      <c r="AQ115" s="288"/>
      <c r="AR115" s="288"/>
      <c r="AS115" s="288"/>
      <c r="AT115" s="288"/>
      <c r="AU115" s="288"/>
      <c r="AV115" s="288"/>
      <c r="AW115" s="288"/>
      <c r="AX115" s="288"/>
      <c r="AY115" s="288"/>
      <c r="AZ115" s="288"/>
      <c r="BA115" s="288"/>
      <c r="BB115" s="288"/>
      <c r="BC115" s="288"/>
      <c r="BD115" s="288"/>
      <c r="BE115" s="288"/>
      <c r="BF115" s="288"/>
      <c r="BG115" s="288"/>
      <c r="BH115" s="288"/>
    </row>
    <row r="116" spans="33:60" s="102" customFormat="1">
      <c r="AG116" s="288"/>
      <c r="AH116" s="288"/>
      <c r="AI116" s="288"/>
      <c r="AJ116" s="288"/>
      <c r="AK116" s="288"/>
      <c r="AL116" s="288"/>
      <c r="AM116" s="288"/>
      <c r="AN116" s="288"/>
      <c r="AO116" s="288"/>
      <c r="AP116" s="288"/>
      <c r="AQ116" s="288"/>
      <c r="AR116" s="288"/>
      <c r="AS116" s="288"/>
      <c r="AT116" s="288"/>
      <c r="AU116" s="288"/>
      <c r="AV116" s="288"/>
      <c r="AW116" s="288"/>
      <c r="AX116" s="288"/>
      <c r="AY116" s="288"/>
      <c r="AZ116" s="288"/>
      <c r="BA116" s="288"/>
      <c r="BB116" s="288"/>
      <c r="BC116" s="288"/>
      <c r="BD116" s="288"/>
      <c r="BE116" s="288"/>
      <c r="BF116" s="288"/>
      <c r="BG116" s="288"/>
      <c r="BH116" s="288"/>
    </row>
    <row r="117" spans="33:60" s="102" customFormat="1">
      <c r="AG117" s="288"/>
      <c r="AH117" s="288"/>
      <c r="AI117" s="288"/>
      <c r="AJ117" s="288"/>
      <c r="AK117" s="288"/>
      <c r="AL117" s="288"/>
      <c r="AM117" s="288"/>
      <c r="AN117" s="288"/>
      <c r="AO117" s="288"/>
      <c r="AP117" s="288"/>
      <c r="AQ117" s="288"/>
      <c r="AR117" s="288"/>
      <c r="AS117" s="288"/>
      <c r="AT117" s="288"/>
      <c r="AU117" s="288"/>
      <c r="AV117" s="288"/>
      <c r="AW117" s="288"/>
      <c r="AX117" s="288"/>
      <c r="AY117" s="288"/>
      <c r="AZ117" s="288"/>
      <c r="BA117" s="288"/>
      <c r="BB117" s="288"/>
      <c r="BC117" s="288"/>
      <c r="BD117" s="288"/>
      <c r="BE117" s="288"/>
      <c r="BF117" s="288"/>
      <c r="BG117" s="288"/>
      <c r="BH117" s="288"/>
    </row>
    <row r="118" spans="33:60" s="102" customFormat="1">
      <c r="AG118" s="288"/>
      <c r="AH118" s="288"/>
      <c r="AI118" s="288"/>
      <c r="AJ118" s="288"/>
      <c r="AK118" s="288"/>
      <c r="AL118" s="288"/>
      <c r="AM118" s="288"/>
      <c r="AN118" s="288"/>
      <c r="AO118" s="288"/>
      <c r="AP118" s="288"/>
      <c r="AQ118" s="288"/>
      <c r="AR118" s="288"/>
      <c r="AS118" s="288"/>
      <c r="AT118" s="288"/>
      <c r="AU118" s="288"/>
      <c r="AV118" s="288"/>
      <c r="AW118" s="288"/>
      <c r="AX118" s="288"/>
      <c r="AY118" s="288"/>
      <c r="AZ118" s="288"/>
      <c r="BA118" s="288"/>
      <c r="BB118" s="288"/>
      <c r="BC118" s="288"/>
      <c r="BD118" s="288"/>
      <c r="BE118" s="288"/>
      <c r="BF118" s="288"/>
      <c r="BG118" s="288"/>
      <c r="BH118" s="288"/>
    </row>
    <row r="119" spans="33:60" s="102" customFormat="1">
      <c r="AG119" s="288"/>
      <c r="AH119" s="288"/>
      <c r="AI119" s="288"/>
      <c r="AJ119" s="288"/>
      <c r="AK119" s="288"/>
      <c r="AL119" s="288"/>
      <c r="AM119" s="288"/>
      <c r="AN119" s="288"/>
      <c r="AO119" s="288"/>
      <c r="AP119" s="288"/>
      <c r="AQ119" s="288"/>
      <c r="AR119" s="288"/>
      <c r="AS119" s="288"/>
      <c r="AT119" s="288"/>
      <c r="AU119" s="288"/>
      <c r="AV119" s="288"/>
      <c r="AW119" s="288"/>
      <c r="AX119" s="288"/>
      <c r="AY119" s="288"/>
      <c r="AZ119" s="288"/>
      <c r="BA119" s="288"/>
      <c r="BB119" s="288"/>
      <c r="BC119" s="288"/>
      <c r="BD119" s="288"/>
      <c r="BE119" s="288"/>
      <c r="BF119" s="288"/>
      <c r="BG119" s="288"/>
      <c r="BH119" s="288"/>
    </row>
    <row r="120" spans="33:60" s="102" customFormat="1">
      <c r="AG120" s="288"/>
      <c r="AH120" s="288"/>
      <c r="AI120" s="288"/>
      <c r="AJ120" s="288"/>
      <c r="AK120" s="288"/>
      <c r="AL120" s="288"/>
      <c r="AM120" s="288"/>
      <c r="AN120" s="288"/>
      <c r="AO120" s="288"/>
      <c r="AP120" s="288"/>
      <c r="AQ120" s="288"/>
      <c r="AR120" s="288"/>
      <c r="AS120" s="288"/>
      <c r="AT120" s="288"/>
      <c r="AU120" s="288"/>
      <c r="AV120" s="288"/>
      <c r="AW120" s="288"/>
      <c r="AX120" s="288"/>
      <c r="AY120" s="288"/>
      <c r="AZ120" s="288"/>
      <c r="BA120" s="288"/>
      <c r="BB120" s="288"/>
      <c r="BC120" s="288"/>
      <c r="BD120" s="288"/>
      <c r="BE120" s="288"/>
      <c r="BF120" s="288"/>
      <c r="BG120" s="288"/>
      <c r="BH120" s="288"/>
    </row>
    <row r="121" spans="33:60" s="102" customFormat="1">
      <c r="AG121" s="288"/>
      <c r="AH121" s="288"/>
      <c r="AI121" s="288"/>
      <c r="AJ121" s="288"/>
      <c r="AK121" s="288"/>
      <c r="AL121" s="288"/>
      <c r="AM121" s="288"/>
      <c r="AN121" s="288"/>
      <c r="AO121" s="288"/>
      <c r="AP121" s="288"/>
      <c r="AQ121" s="288"/>
      <c r="AR121" s="288"/>
      <c r="AS121" s="288"/>
      <c r="AT121" s="288"/>
      <c r="AU121" s="288"/>
      <c r="AV121" s="288"/>
      <c r="AW121" s="288"/>
      <c r="AX121" s="288"/>
      <c r="AY121" s="288"/>
      <c r="AZ121" s="288"/>
      <c r="BA121" s="288"/>
      <c r="BB121" s="288"/>
      <c r="BC121" s="288"/>
      <c r="BD121" s="288"/>
      <c r="BE121" s="288"/>
      <c r="BF121" s="288"/>
      <c r="BG121" s="288"/>
      <c r="BH121" s="288"/>
    </row>
    <row r="122" spans="33:60" s="102" customFormat="1">
      <c r="AG122" s="288"/>
      <c r="AH122" s="288"/>
      <c r="AI122" s="288"/>
      <c r="AJ122" s="288"/>
      <c r="AK122" s="288"/>
      <c r="AL122" s="288"/>
      <c r="AM122" s="288"/>
      <c r="AN122" s="288"/>
      <c r="AO122" s="288"/>
      <c r="AP122" s="288"/>
      <c r="AQ122" s="288"/>
      <c r="AR122" s="288"/>
      <c r="AS122" s="288"/>
      <c r="AT122" s="288"/>
      <c r="AU122" s="288"/>
      <c r="AV122" s="288"/>
      <c r="AW122" s="288"/>
      <c r="AX122" s="288"/>
      <c r="AY122" s="288"/>
      <c r="AZ122" s="288"/>
      <c r="BA122" s="288"/>
      <c r="BB122" s="288"/>
      <c r="BC122" s="288"/>
      <c r="BD122" s="288"/>
      <c r="BE122" s="288"/>
      <c r="BF122" s="288"/>
      <c r="BG122" s="288"/>
      <c r="BH122" s="288"/>
    </row>
    <row r="123" spans="33:60" s="102" customFormat="1">
      <c r="AG123" s="288"/>
      <c r="AH123" s="288"/>
      <c r="AI123" s="288"/>
      <c r="AJ123" s="288"/>
      <c r="AK123" s="288"/>
      <c r="AL123" s="288"/>
      <c r="AM123" s="288"/>
      <c r="AN123" s="288"/>
      <c r="AO123" s="288"/>
      <c r="AP123" s="288"/>
      <c r="AQ123" s="288"/>
      <c r="AR123" s="288"/>
      <c r="AS123" s="288"/>
      <c r="AT123" s="288"/>
      <c r="AU123" s="288"/>
      <c r="AV123" s="288"/>
      <c r="AW123" s="288"/>
      <c r="AX123" s="288"/>
      <c r="AY123" s="288"/>
      <c r="AZ123" s="288"/>
      <c r="BA123" s="288"/>
      <c r="BB123" s="288"/>
      <c r="BC123" s="288"/>
      <c r="BD123" s="288"/>
      <c r="BE123" s="288"/>
      <c r="BF123" s="288"/>
      <c r="BG123" s="288"/>
      <c r="BH123" s="288"/>
    </row>
    <row r="124" spans="33:60" s="102" customFormat="1">
      <c r="AG124" s="288"/>
      <c r="AH124" s="288"/>
      <c r="AI124" s="288"/>
      <c r="AJ124" s="288"/>
      <c r="AK124" s="288"/>
      <c r="AL124" s="288"/>
      <c r="AM124" s="288"/>
      <c r="AN124" s="288"/>
      <c r="AO124" s="288"/>
      <c r="AP124" s="288"/>
      <c r="AQ124" s="288"/>
      <c r="AR124" s="288"/>
      <c r="AS124" s="288"/>
      <c r="AT124" s="288"/>
      <c r="AU124" s="288"/>
      <c r="AV124" s="288"/>
      <c r="AW124" s="288"/>
      <c r="AX124" s="288"/>
      <c r="AY124" s="288"/>
      <c r="AZ124" s="288"/>
      <c r="BA124" s="288"/>
      <c r="BB124" s="288"/>
      <c r="BC124" s="288"/>
      <c r="BD124" s="288"/>
      <c r="BE124" s="288"/>
      <c r="BF124" s="288"/>
      <c r="BG124" s="288"/>
      <c r="BH124" s="288"/>
    </row>
    <row r="125" spans="33:60" s="102" customFormat="1">
      <c r="AG125" s="288"/>
      <c r="AH125" s="288"/>
      <c r="AI125" s="288"/>
      <c r="AJ125" s="288"/>
      <c r="AK125" s="288"/>
      <c r="AL125" s="288"/>
      <c r="AM125" s="288"/>
      <c r="AN125" s="288"/>
      <c r="AO125" s="288"/>
      <c r="AP125" s="288"/>
      <c r="AQ125" s="288"/>
      <c r="AR125" s="288"/>
      <c r="AS125" s="288"/>
      <c r="AT125" s="288"/>
      <c r="AU125" s="288"/>
      <c r="AV125" s="288"/>
      <c r="AW125" s="288"/>
      <c r="AX125" s="288"/>
      <c r="AY125" s="288"/>
      <c r="AZ125" s="288"/>
      <c r="BA125" s="288"/>
      <c r="BB125" s="288"/>
      <c r="BC125" s="288"/>
      <c r="BD125" s="288"/>
      <c r="BE125" s="288"/>
      <c r="BF125" s="288"/>
      <c r="BG125" s="288"/>
      <c r="BH125" s="288"/>
    </row>
    <row r="126" spans="33:60" s="102" customFormat="1">
      <c r="AG126" s="288"/>
      <c r="AH126" s="288"/>
      <c r="AI126" s="288"/>
      <c r="AJ126" s="288"/>
      <c r="AK126" s="288"/>
      <c r="AL126" s="288"/>
      <c r="AM126" s="288"/>
      <c r="AN126" s="288"/>
      <c r="AO126" s="288"/>
      <c r="AP126" s="288"/>
      <c r="AQ126" s="288"/>
      <c r="AR126" s="288"/>
      <c r="AS126" s="288"/>
      <c r="AT126" s="288"/>
      <c r="AU126" s="288"/>
      <c r="AV126" s="288"/>
      <c r="AW126" s="288"/>
      <c r="AX126" s="288"/>
      <c r="AY126" s="288"/>
      <c r="AZ126" s="288"/>
      <c r="BA126" s="288"/>
      <c r="BB126" s="288"/>
      <c r="BC126" s="288"/>
      <c r="BD126" s="288"/>
      <c r="BE126" s="288"/>
      <c r="BF126" s="288"/>
      <c r="BG126" s="288"/>
      <c r="BH126" s="288"/>
    </row>
    <row r="127" spans="33:60" s="102" customFormat="1">
      <c r="AG127" s="288"/>
      <c r="AH127" s="288"/>
      <c r="AI127" s="288"/>
      <c r="AJ127" s="288"/>
      <c r="AK127" s="288"/>
      <c r="AL127" s="288"/>
      <c r="AM127" s="288"/>
      <c r="AN127" s="288"/>
      <c r="AO127" s="288"/>
      <c r="AP127" s="288"/>
      <c r="AQ127" s="288"/>
      <c r="AR127" s="288"/>
      <c r="AS127" s="288"/>
      <c r="AT127" s="288"/>
      <c r="AU127" s="288"/>
      <c r="AV127" s="288"/>
      <c r="AW127" s="288"/>
      <c r="AX127" s="288"/>
      <c r="AY127" s="288"/>
      <c r="AZ127" s="288"/>
      <c r="BA127" s="288"/>
      <c r="BB127" s="288"/>
      <c r="BC127" s="288"/>
      <c r="BD127" s="288"/>
      <c r="BE127" s="288"/>
      <c r="BF127" s="288"/>
      <c r="BG127" s="288"/>
      <c r="BH127" s="288"/>
    </row>
    <row r="128" spans="33:60" s="102" customFormat="1">
      <c r="AG128" s="288"/>
      <c r="AH128" s="288"/>
      <c r="AI128" s="288"/>
      <c r="AJ128" s="288"/>
      <c r="AK128" s="288"/>
      <c r="AL128" s="288"/>
      <c r="AM128" s="288"/>
      <c r="AN128" s="288"/>
      <c r="AO128" s="288"/>
      <c r="AP128" s="288"/>
      <c r="AQ128" s="288"/>
      <c r="AR128" s="288"/>
      <c r="AS128" s="288"/>
      <c r="AT128" s="288"/>
      <c r="AU128" s="288"/>
      <c r="AV128" s="288"/>
      <c r="AW128" s="288"/>
      <c r="AX128" s="288"/>
      <c r="AY128" s="288"/>
      <c r="AZ128" s="288"/>
      <c r="BA128" s="288"/>
      <c r="BB128" s="288"/>
      <c r="BC128" s="288"/>
      <c r="BD128" s="288"/>
      <c r="BE128" s="288"/>
      <c r="BF128" s="288"/>
      <c r="BG128" s="288"/>
      <c r="BH128" s="288"/>
    </row>
    <row r="129" spans="33:60" s="102" customFormat="1">
      <c r="AG129" s="288"/>
      <c r="AH129" s="288"/>
      <c r="AI129" s="288"/>
      <c r="AJ129" s="288"/>
      <c r="AK129" s="288"/>
      <c r="AL129" s="288"/>
      <c r="AM129" s="288"/>
      <c r="AN129" s="288"/>
      <c r="AO129" s="288"/>
      <c r="AP129" s="288"/>
      <c r="AQ129" s="288"/>
      <c r="AR129" s="288"/>
      <c r="AS129" s="288"/>
      <c r="AT129" s="288"/>
      <c r="AU129" s="288"/>
      <c r="AV129" s="288"/>
      <c r="AW129" s="288"/>
      <c r="AX129" s="288"/>
      <c r="AY129" s="288"/>
      <c r="AZ129" s="288"/>
      <c r="BA129" s="288"/>
      <c r="BB129" s="288"/>
      <c r="BC129" s="288"/>
      <c r="BD129" s="288"/>
      <c r="BE129" s="288"/>
      <c r="BF129" s="288"/>
      <c r="BG129" s="288"/>
      <c r="BH129" s="288"/>
    </row>
    <row r="130" spans="33:60" s="102" customFormat="1">
      <c r="AG130" s="288"/>
      <c r="AH130" s="288"/>
      <c r="AI130" s="288"/>
      <c r="AJ130" s="288"/>
      <c r="AK130" s="288"/>
      <c r="AL130" s="288"/>
      <c r="AM130" s="288"/>
      <c r="AN130" s="288"/>
      <c r="AO130" s="288"/>
      <c r="AP130" s="288"/>
      <c r="AQ130" s="288"/>
      <c r="AR130" s="288"/>
      <c r="AS130" s="288"/>
      <c r="AT130" s="288"/>
      <c r="AU130" s="288"/>
      <c r="AV130" s="288"/>
      <c r="AW130" s="288"/>
      <c r="AX130" s="288"/>
      <c r="AY130" s="288"/>
      <c r="AZ130" s="288"/>
      <c r="BA130" s="288"/>
      <c r="BB130" s="288"/>
      <c r="BC130" s="288"/>
      <c r="BD130" s="288"/>
      <c r="BE130" s="288"/>
      <c r="BF130" s="288"/>
      <c r="BG130" s="288"/>
      <c r="BH130" s="288"/>
    </row>
    <row r="131" spans="33:60" s="102" customFormat="1">
      <c r="AG131" s="288"/>
      <c r="AH131" s="288"/>
      <c r="AI131" s="288"/>
      <c r="AJ131" s="288"/>
      <c r="AK131" s="288"/>
      <c r="AL131" s="288"/>
      <c r="AM131" s="288"/>
      <c r="AN131" s="288"/>
      <c r="AO131" s="288"/>
      <c r="AP131" s="288"/>
      <c r="AQ131" s="288"/>
      <c r="AR131" s="288"/>
      <c r="AS131" s="288"/>
      <c r="AT131" s="288"/>
      <c r="AU131" s="288"/>
      <c r="AV131" s="288"/>
      <c r="AW131" s="288"/>
      <c r="AX131" s="288"/>
      <c r="AY131" s="288"/>
      <c r="AZ131" s="288"/>
      <c r="BA131" s="288"/>
      <c r="BB131" s="288"/>
      <c r="BC131" s="288"/>
      <c r="BD131" s="288"/>
      <c r="BE131" s="288"/>
      <c r="BF131" s="288"/>
      <c r="BG131" s="288"/>
      <c r="BH131" s="288"/>
    </row>
    <row r="132" spans="33:60" s="102" customFormat="1">
      <c r="AG132" s="288"/>
      <c r="AH132" s="288"/>
      <c r="AI132" s="288"/>
      <c r="AJ132" s="288"/>
      <c r="AK132" s="288"/>
      <c r="AL132" s="288"/>
      <c r="AM132" s="288"/>
      <c r="AN132" s="288"/>
      <c r="AO132" s="288"/>
      <c r="AP132" s="288"/>
      <c r="AQ132" s="288"/>
      <c r="AR132" s="288"/>
      <c r="AS132" s="288"/>
      <c r="AT132" s="288"/>
      <c r="AU132" s="288"/>
      <c r="AV132" s="288"/>
      <c r="AW132" s="288"/>
      <c r="AX132" s="288"/>
      <c r="AY132" s="288"/>
      <c r="AZ132" s="288"/>
      <c r="BA132" s="288"/>
      <c r="BB132" s="288"/>
      <c r="BC132" s="288"/>
      <c r="BD132" s="288"/>
      <c r="BE132" s="288"/>
      <c r="BF132" s="288"/>
      <c r="BG132" s="288"/>
      <c r="BH132" s="288"/>
    </row>
    <row r="133" spans="33:60" s="102" customFormat="1">
      <c r="AG133" s="288"/>
      <c r="AH133" s="288"/>
      <c r="AI133" s="288"/>
      <c r="AJ133" s="288"/>
      <c r="AK133" s="288"/>
      <c r="AL133" s="288"/>
      <c r="AM133" s="288"/>
      <c r="AN133" s="288"/>
      <c r="AO133" s="288"/>
      <c r="AP133" s="288"/>
      <c r="AQ133" s="288"/>
      <c r="AR133" s="288"/>
      <c r="AS133" s="288"/>
      <c r="AT133" s="288"/>
      <c r="AU133" s="288"/>
      <c r="AV133" s="288"/>
      <c r="AW133" s="288"/>
      <c r="AX133" s="288"/>
      <c r="AY133" s="288"/>
      <c r="AZ133" s="288"/>
      <c r="BA133" s="288"/>
      <c r="BB133" s="288"/>
      <c r="BC133" s="288"/>
      <c r="BD133" s="288"/>
      <c r="BE133" s="288"/>
      <c r="BF133" s="288"/>
      <c r="BG133" s="288"/>
      <c r="BH133" s="288"/>
    </row>
    <row r="134" spans="33:60" s="102" customFormat="1">
      <c r="AG134" s="288"/>
      <c r="AH134" s="288"/>
      <c r="AI134" s="288"/>
      <c r="AJ134" s="288"/>
      <c r="AK134" s="288"/>
      <c r="AL134" s="288"/>
      <c r="AM134" s="288"/>
      <c r="AN134" s="288"/>
      <c r="AO134" s="288"/>
      <c r="AP134" s="288"/>
      <c r="AQ134" s="288"/>
      <c r="AR134" s="288"/>
      <c r="AS134" s="288"/>
      <c r="AT134" s="288"/>
      <c r="AU134" s="288"/>
      <c r="AV134" s="288"/>
      <c r="AW134" s="288"/>
      <c r="AX134" s="288"/>
      <c r="AY134" s="288"/>
      <c r="AZ134" s="288"/>
      <c r="BA134" s="288"/>
      <c r="BB134" s="288"/>
      <c r="BC134" s="288"/>
      <c r="BD134" s="288"/>
      <c r="BE134" s="288"/>
      <c r="BF134" s="288"/>
      <c r="BG134" s="288"/>
      <c r="BH134" s="288"/>
    </row>
    <row r="135" spans="33:60" s="102" customFormat="1">
      <c r="AG135" s="288"/>
      <c r="AH135" s="288"/>
      <c r="AI135" s="288"/>
      <c r="AJ135" s="288"/>
      <c r="AK135" s="288"/>
      <c r="AL135" s="288"/>
      <c r="AM135" s="288"/>
      <c r="AN135" s="288"/>
      <c r="AO135" s="288"/>
      <c r="AP135" s="288"/>
      <c r="AQ135" s="288"/>
      <c r="AR135" s="288"/>
      <c r="AS135" s="288"/>
      <c r="AT135" s="288"/>
      <c r="AU135" s="288"/>
      <c r="AV135" s="288"/>
      <c r="AW135" s="288"/>
      <c r="AX135" s="288"/>
      <c r="AY135" s="288"/>
      <c r="AZ135" s="288"/>
      <c r="BA135" s="288"/>
      <c r="BB135" s="288"/>
      <c r="BC135" s="288"/>
      <c r="BD135" s="288"/>
      <c r="BE135" s="288"/>
      <c r="BF135" s="288"/>
      <c r="BG135" s="288"/>
      <c r="BH135" s="288"/>
    </row>
    <row r="136" spans="33:60" s="102" customFormat="1">
      <c r="AG136" s="288"/>
      <c r="AH136" s="288"/>
      <c r="AI136" s="288"/>
      <c r="AJ136" s="288"/>
      <c r="AK136" s="288"/>
      <c r="AL136" s="288"/>
      <c r="AM136" s="288"/>
      <c r="AN136" s="288"/>
      <c r="AO136" s="288"/>
      <c r="AP136" s="288"/>
      <c r="AQ136" s="288"/>
      <c r="AR136" s="288"/>
      <c r="AS136" s="288"/>
      <c r="AT136" s="288"/>
      <c r="AU136" s="288"/>
      <c r="AV136" s="288"/>
      <c r="AW136" s="288"/>
      <c r="AX136" s="288"/>
      <c r="AY136" s="288"/>
      <c r="AZ136" s="288"/>
      <c r="BA136" s="288"/>
      <c r="BB136" s="288"/>
      <c r="BC136" s="288"/>
      <c r="BD136" s="288"/>
      <c r="BE136" s="288"/>
      <c r="BF136" s="288"/>
      <c r="BG136" s="288"/>
      <c r="BH136" s="288"/>
    </row>
    <row r="137" spans="33:60" s="102" customFormat="1">
      <c r="AG137" s="288"/>
      <c r="AH137" s="288"/>
      <c r="AI137" s="288"/>
      <c r="AJ137" s="288"/>
      <c r="AK137" s="288"/>
      <c r="AL137" s="288"/>
      <c r="AM137" s="288"/>
      <c r="AN137" s="288"/>
      <c r="AO137" s="288"/>
      <c r="AP137" s="288"/>
      <c r="AQ137" s="288"/>
      <c r="AR137" s="288"/>
      <c r="AS137" s="288"/>
      <c r="AT137" s="288"/>
      <c r="AU137" s="288"/>
      <c r="AV137" s="288"/>
      <c r="AW137" s="288"/>
      <c r="AX137" s="288"/>
      <c r="AY137" s="288"/>
      <c r="AZ137" s="288"/>
      <c r="BA137" s="288"/>
      <c r="BB137" s="288"/>
      <c r="BC137" s="288"/>
      <c r="BD137" s="288"/>
      <c r="BE137" s="288"/>
      <c r="BF137" s="288"/>
      <c r="BG137" s="288"/>
      <c r="BH137" s="288"/>
    </row>
    <row r="138" spans="33:60" s="102" customFormat="1">
      <c r="AG138" s="288"/>
      <c r="AH138" s="288"/>
      <c r="AI138" s="288"/>
      <c r="AJ138" s="288"/>
      <c r="AK138" s="288"/>
      <c r="AL138" s="288"/>
      <c r="AM138" s="288"/>
      <c r="AN138" s="288"/>
      <c r="AO138" s="288"/>
      <c r="AP138" s="288"/>
      <c r="AQ138" s="288"/>
      <c r="AR138" s="288"/>
      <c r="AS138" s="288"/>
      <c r="AT138" s="288"/>
      <c r="AU138" s="288"/>
      <c r="AV138" s="288"/>
      <c r="AW138" s="288"/>
      <c r="AX138" s="288"/>
      <c r="AY138" s="288"/>
      <c r="AZ138" s="288"/>
      <c r="BA138" s="288"/>
      <c r="BB138" s="288"/>
      <c r="BC138" s="288"/>
      <c r="BD138" s="288"/>
      <c r="BE138" s="288"/>
      <c r="BF138" s="288"/>
      <c r="BG138" s="288"/>
      <c r="BH138" s="288"/>
    </row>
  </sheetData>
  <sheetProtection selectLockedCells="1"/>
  <mergeCells count="19">
    <mergeCell ref="AB23:AC23"/>
    <mergeCell ref="AE19:AF19"/>
    <mergeCell ref="AB19:AC20"/>
    <mergeCell ref="AD19:AD20"/>
    <mergeCell ref="AB21:AC21"/>
    <mergeCell ref="AB22:AC22"/>
    <mergeCell ref="H61:M61"/>
    <mergeCell ref="B56:F56"/>
    <mergeCell ref="B51:F51"/>
    <mergeCell ref="B52:F52"/>
    <mergeCell ref="B54:F54"/>
    <mergeCell ref="C57:F57"/>
    <mergeCell ref="B19:F19"/>
    <mergeCell ref="H19:I20"/>
    <mergeCell ref="J19:J20"/>
    <mergeCell ref="A14:M14"/>
    <mergeCell ref="A53:F53"/>
    <mergeCell ref="A29:A30"/>
    <mergeCell ref="B28:F28"/>
  </mergeCells>
  <phoneticPr fontId="2" type="noConversion"/>
  <conditionalFormatting sqref="A61 H61:M61">
    <cfRule type="cellIs" dxfId="103" priority="12" operator="equal">
      <formula>0</formula>
    </cfRule>
  </conditionalFormatting>
  <conditionalFormatting sqref="B3">
    <cfRule type="cellIs" dxfId="102" priority="10" operator="equal">
      <formula>"Departament"</formula>
    </cfRule>
  </conditionalFormatting>
  <conditionalFormatting sqref="C38:E42">
    <cfRule type="cellIs" dxfId="101" priority="8" operator="equal">
      <formula>0</formula>
    </cfRule>
  </conditionalFormatting>
  <conditionalFormatting sqref="C21:F26">
    <cfRule type="cellIs" dxfId="100" priority="6" operator="equal">
      <formula>0</formula>
    </cfRule>
  </conditionalFormatting>
  <conditionalFormatting sqref="C26:F26">
    <cfRule type="containsBlanks" dxfId="99" priority="5">
      <formula>LEN(TRIM(C26))=0</formula>
    </cfRule>
  </conditionalFormatting>
  <conditionalFormatting sqref="C30:F34">
    <cfRule type="cellIs" dxfId="98" priority="9" operator="equal">
      <formula>0</formula>
    </cfRule>
  </conditionalFormatting>
  <conditionalFormatting sqref="D4:D6">
    <cfRule type="containsText" dxfId="97" priority="11" operator="containsText" text="0">
      <formula>NOT(ISERROR(SEARCH("0",D4)))</formula>
    </cfRule>
  </conditionalFormatting>
  <conditionalFormatting sqref="E45:E46">
    <cfRule type="cellIs" dxfId="96" priority="1" operator="notEqual">
      <formula>120</formula>
    </cfRule>
  </conditionalFormatting>
  <conditionalFormatting sqref="E45:E47">
    <cfRule type="cellIs" dxfId="95" priority="4" operator="equal">
      <formula>0</formula>
    </cfRule>
  </conditionalFormatting>
  <conditionalFormatting sqref="G51:G54">
    <cfRule type="cellIs" dxfId="94" priority="2" operator="equal">
      <formula>0</formula>
    </cfRule>
  </conditionalFormatting>
  <conditionalFormatting sqref="G56">
    <cfRule type="containsErrors" dxfId="93" priority="3">
      <formula>ISERROR(G56)</formula>
    </cfRule>
  </conditionalFormatting>
  <conditionalFormatting sqref="J21:L23">
    <cfRule type="cellIs" dxfId="92" priority="7" operator="equal">
      <formula>0</formula>
    </cfRule>
  </conditionalFormatting>
  <pageMargins left="0.55118110236220474" right="0.47244094488188981" top="0.51181102362204722" bottom="0.70866141732283472" header="0.15748031496062992" footer="0.19685039370078741"/>
  <pageSetup paperSize="9" scale="91" orientation="portrait" r:id="rId1"/>
  <headerFooter alignWithMargins="0">
    <oddFooter>&amp;LF 794.24/Ed.02_F01</oddFooter>
  </headerFooter>
  <ignoredErrors>
    <ignoredError sqref="S32 Y32 AD22 S33:S35 Y33:Y35 E30:E33" formula="1"/>
    <ignoredError sqref="G56" evalError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AF305"/>
  <sheetViews>
    <sheetView showGridLines="0" topLeftCell="A36" zoomScale="110" zoomScaleNormal="110" workbookViewId="0">
      <selection activeCell="I36" sqref="I36"/>
    </sheetView>
  </sheetViews>
  <sheetFormatPr defaultColWidth="9.140625" defaultRowHeight="11.25"/>
  <cols>
    <col min="1" max="1" width="9.140625" style="79"/>
    <col min="2" max="2" width="3.140625" style="61" customWidth="1"/>
    <col min="3" max="3" width="5.28515625" style="61" bestFit="1" customWidth="1"/>
    <col min="4" max="4" width="45.85546875" style="61" customWidth="1"/>
    <col min="5" max="5" width="12.28515625" style="61" bestFit="1" customWidth="1"/>
    <col min="6" max="6" width="4.140625" style="61" customWidth="1"/>
    <col min="7" max="8" width="3.7109375" style="61" customWidth="1"/>
    <col min="9" max="9" width="5.7109375" style="61" customWidth="1"/>
    <col min="10" max="12" width="3.28515625" style="61" customWidth="1"/>
    <col min="13" max="13" width="4.28515625" style="61" bestFit="1" customWidth="1"/>
    <col min="14" max="14" width="3.28515625" style="61" customWidth="1"/>
    <col min="15" max="15" width="4.42578125" style="61" bestFit="1" customWidth="1"/>
    <col min="16" max="17" width="4.28515625" style="61" customWidth="1"/>
    <col min="18" max="18" width="4.7109375" style="61" customWidth="1"/>
    <col min="19" max="20" width="4.5703125" style="61" customWidth="1"/>
    <col min="21" max="21" width="6.140625" style="138" customWidth="1"/>
    <col min="22" max="22" width="13.140625" style="188" customWidth="1"/>
    <col min="23" max="32" width="6.140625" style="138" customWidth="1"/>
    <col min="33" max="16384" width="9.140625" style="61"/>
  </cols>
  <sheetData>
    <row r="1" spans="1:32" s="80" customFormat="1">
      <c r="A1" s="79"/>
      <c r="U1" s="138"/>
      <c r="V1" s="188"/>
      <c r="W1" s="138"/>
      <c r="X1" s="138"/>
      <c r="Y1" s="138"/>
      <c r="Z1" s="138"/>
      <c r="AA1" s="138"/>
      <c r="AB1" s="138"/>
      <c r="AC1" s="138"/>
      <c r="AD1" s="138"/>
      <c r="AE1" s="138"/>
      <c r="AF1" s="138"/>
    </row>
    <row r="2" spans="1:32" s="10" customFormat="1" ht="15" customHeight="1">
      <c r="A2" s="201"/>
      <c r="B2" s="84" t="s">
        <v>75</v>
      </c>
      <c r="U2" s="202"/>
      <c r="V2" s="203"/>
      <c r="W2" s="202"/>
      <c r="X2" s="202"/>
      <c r="Y2" s="202"/>
      <c r="Z2" s="202"/>
      <c r="AA2" s="202"/>
      <c r="AB2" s="202"/>
      <c r="AC2" s="202"/>
      <c r="AD2" s="202"/>
      <c r="AE2" s="202"/>
      <c r="AF2" s="202"/>
    </row>
    <row r="3" spans="1:32" s="10" customFormat="1" ht="15" customHeight="1">
      <c r="A3" s="201"/>
      <c r="B3" s="84" t="s">
        <v>16</v>
      </c>
      <c r="J3" s="11"/>
      <c r="L3" s="11"/>
      <c r="M3" s="11"/>
      <c r="N3" s="11"/>
      <c r="O3" s="10" t="s">
        <v>103</v>
      </c>
      <c r="U3" s="202"/>
      <c r="V3" s="368" t="s">
        <v>3</v>
      </c>
      <c r="W3" s="202"/>
      <c r="X3" s="202"/>
      <c r="Y3" s="202"/>
      <c r="Z3" s="202"/>
      <c r="AA3" s="202"/>
      <c r="AB3" s="202"/>
      <c r="AC3" s="202"/>
      <c r="AD3" s="202"/>
      <c r="AE3" s="202"/>
      <c r="AF3" s="202"/>
    </row>
    <row r="4" spans="1:32" s="10" customFormat="1" ht="15" customHeight="1">
      <c r="A4" s="201"/>
      <c r="B4" s="14" t="str">
        <f>IF(Pagina1!$D$4="","Departament",Pagina1!$D$4)</f>
        <v>Departament</v>
      </c>
      <c r="U4" s="202"/>
      <c r="V4" s="368"/>
      <c r="W4" s="202"/>
      <c r="X4" s="202"/>
      <c r="Y4" s="202"/>
      <c r="Z4" s="202"/>
      <c r="AA4" s="202"/>
      <c r="AB4" s="202"/>
      <c r="AC4" s="202"/>
      <c r="AD4" s="202"/>
      <c r="AE4" s="202"/>
      <c r="AF4" s="202"/>
    </row>
    <row r="5" spans="1:32" s="10" customFormat="1" ht="15" customHeight="1">
      <c r="A5" s="201"/>
      <c r="B5" s="100" t="str">
        <f>IF(Pagina1!$D$12="","",CONCATENATE(Pagina1!$B$12,"  ",Pagina1!$D$12))</f>
        <v/>
      </c>
      <c r="U5" s="202"/>
      <c r="V5" s="204" t="s">
        <v>231</v>
      </c>
      <c r="W5" s="202"/>
      <c r="X5" s="202"/>
      <c r="Y5" s="202"/>
      <c r="Z5" s="202"/>
      <c r="AA5" s="202"/>
      <c r="AB5" s="202"/>
      <c r="AC5" s="202"/>
      <c r="AD5" s="202"/>
      <c r="AE5" s="202"/>
      <c r="AF5" s="202"/>
    </row>
    <row r="6" spans="1:32" s="10" customFormat="1" ht="15" customHeight="1">
      <c r="A6" s="201"/>
      <c r="B6" s="100" t="str">
        <f>IF(Pagina1!$D$13="","",CONCATENATE(Pagina1!$B$13,"  ",Pagina1!$D$13))</f>
        <v/>
      </c>
      <c r="O6" s="10" t="s">
        <v>38</v>
      </c>
      <c r="U6" s="202"/>
      <c r="V6" s="203"/>
      <c r="W6" s="202"/>
      <c r="X6" s="202"/>
      <c r="Y6" s="202"/>
      <c r="Z6" s="202"/>
      <c r="AA6" s="202"/>
      <c r="AB6" s="202"/>
      <c r="AC6" s="202"/>
      <c r="AD6" s="202"/>
      <c r="AE6" s="202"/>
      <c r="AF6" s="202"/>
    </row>
    <row r="7" spans="1:32" s="10" customFormat="1" ht="15" customHeight="1">
      <c r="A7" s="201"/>
      <c r="B7" s="100"/>
      <c r="O7" s="10" t="str">
        <f>Pagina1!$H$7</f>
        <v>Prof. univ. dr. ing. Carol SCHNAKOVSZKY</v>
      </c>
      <c r="U7" s="202"/>
      <c r="V7" s="203"/>
      <c r="W7" s="202"/>
      <c r="X7" s="202"/>
      <c r="Y7" s="202"/>
      <c r="Z7" s="202"/>
      <c r="AA7" s="202"/>
      <c r="AB7" s="202"/>
      <c r="AC7" s="202"/>
      <c r="AD7" s="202"/>
      <c r="AE7" s="202"/>
      <c r="AF7" s="202"/>
    </row>
    <row r="8" spans="1:32" ht="15" customHeight="1">
      <c r="B8" s="32"/>
    </row>
    <row r="9" spans="1:32" ht="15" customHeight="1">
      <c r="B9" s="371" t="s">
        <v>18</v>
      </c>
      <c r="C9" s="371"/>
      <c r="D9" s="371"/>
      <c r="E9" s="371"/>
      <c r="F9" s="371"/>
      <c r="G9" s="371"/>
      <c r="H9" s="371"/>
      <c r="I9" s="371"/>
      <c r="J9" s="371"/>
      <c r="K9" s="371"/>
      <c r="L9" s="371"/>
      <c r="M9" s="371"/>
      <c r="N9" s="371"/>
      <c r="O9" s="371"/>
      <c r="P9" s="371"/>
      <c r="Q9" s="371"/>
      <c r="R9" s="371"/>
      <c r="S9" s="371"/>
      <c r="T9" s="88"/>
    </row>
    <row r="10" spans="1:32" s="88" customFormat="1" ht="15" customHeight="1">
      <c r="A10" s="87"/>
      <c r="B10" s="371" t="s">
        <v>24</v>
      </c>
      <c r="C10" s="371"/>
      <c r="D10" s="371"/>
      <c r="E10" s="371"/>
      <c r="F10" s="371"/>
      <c r="G10" s="371"/>
      <c r="H10" s="371"/>
      <c r="I10" s="371"/>
      <c r="J10" s="371"/>
      <c r="K10" s="371"/>
      <c r="L10" s="371"/>
      <c r="M10" s="371"/>
      <c r="N10" s="371"/>
      <c r="O10" s="371"/>
      <c r="P10" s="371"/>
      <c r="Q10" s="371"/>
      <c r="R10" s="371"/>
      <c r="S10" s="371"/>
      <c r="T10" s="86"/>
      <c r="U10" s="184"/>
      <c r="V10" s="189"/>
      <c r="W10" s="184"/>
      <c r="X10" s="184"/>
      <c r="Y10" s="184"/>
      <c r="Z10" s="184"/>
      <c r="AA10" s="184"/>
      <c r="AB10" s="184"/>
      <c r="AC10" s="184"/>
      <c r="AD10" s="184"/>
      <c r="AE10" s="184"/>
      <c r="AF10" s="184"/>
    </row>
    <row r="11" spans="1:32" ht="15" customHeight="1" thickBot="1">
      <c r="C11" s="6"/>
      <c r="E11" s="89"/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</row>
    <row r="12" spans="1:32" ht="15" customHeight="1" thickBot="1">
      <c r="B12" s="336" t="s">
        <v>19</v>
      </c>
      <c r="C12" s="337"/>
      <c r="D12" s="337"/>
      <c r="E12" s="337"/>
      <c r="F12" s="337"/>
      <c r="G12" s="337"/>
      <c r="H12" s="337"/>
      <c r="I12" s="337"/>
      <c r="J12" s="337"/>
      <c r="K12" s="337"/>
      <c r="L12" s="337"/>
      <c r="M12" s="337"/>
      <c r="N12" s="337"/>
      <c r="O12" s="337"/>
      <c r="P12" s="337"/>
      <c r="Q12" s="337"/>
      <c r="R12" s="337"/>
      <c r="S12" s="338"/>
      <c r="T12" s="89"/>
    </row>
    <row r="13" spans="1:32" s="91" customFormat="1" ht="15" customHeight="1">
      <c r="A13" s="90"/>
      <c r="B13" s="345" t="s">
        <v>0</v>
      </c>
      <c r="C13" s="334" t="s">
        <v>25</v>
      </c>
      <c r="D13" s="334" t="s">
        <v>1</v>
      </c>
      <c r="E13" s="334" t="s">
        <v>3</v>
      </c>
      <c r="F13" s="334" t="s">
        <v>2</v>
      </c>
      <c r="G13" s="343" t="s">
        <v>8</v>
      </c>
      <c r="H13" s="333"/>
      <c r="I13" s="343" t="s">
        <v>9</v>
      </c>
      <c r="J13" s="345" t="s">
        <v>14</v>
      </c>
      <c r="K13" s="334"/>
      <c r="L13" s="334"/>
      <c r="M13" s="343"/>
      <c r="N13" s="343"/>
      <c r="O13" s="335"/>
      <c r="P13" s="333" t="s">
        <v>15</v>
      </c>
      <c r="Q13" s="334"/>
      <c r="R13" s="334"/>
      <c r="S13" s="335"/>
      <c r="T13" s="328"/>
      <c r="U13" s="185"/>
      <c r="V13" s="190"/>
      <c r="W13" s="185"/>
      <c r="X13" s="367" t="s">
        <v>246</v>
      </c>
      <c r="Y13" s="367"/>
      <c r="Z13" s="185"/>
      <c r="AA13" s="185"/>
      <c r="AB13" s="367"/>
      <c r="AC13" s="367"/>
      <c r="AD13" s="185"/>
      <c r="AE13" s="185"/>
      <c r="AF13" s="185"/>
    </row>
    <row r="14" spans="1:32" s="91" customFormat="1" ht="15" customHeight="1" thickBot="1">
      <c r="A14" s="90"/>
      <c r="B14" s="346"/>
      <c r="C14" s="342"/>
      <c r="D14" s="342"/>
      <c r="E14" s="342"/>
      <c r="F14" s="342"/>
      <c r="G14" s="141" t="s">
        <v>107</v>
      </c>
      <c r="H14" s="141" t="s">
        <v>106</v>
      </c>
      <c r="I14" s="344"/>
      <c r="J14" s="140" t="s">
        <v>4</v>
      </c>
      <c r="K14" s="141" t="s">
        <v>5</v>
      </c>
      <c r="L14" s="141" t="s">
        <v>6</v>
      </c>
      <c r="M14" s="142" t="s">
        <v>104</v>
      </c>
      <c r="N14" s="142" t="s">
        <v>7</v>
      </c>
      <c r="O14" s="143" t="s">
        <v>105</v>
      </c>
      <c r="P14" s="144" t="s">
        <v>12</v>
      </c>
      <c r="Q14" s="141" t="s">
        <v>13</v>
      </c>
      <c r="R14" s="141" t="s">
        <v>10</v>
      </c>
      <c r="S14" s="143" t="s">
        <v>11</v>
      </c>
      <c r="T14" s="328"/>
      <c r="U14" s="185"/>
      <c r="V14" s="190" t="s">
        <v>245</v>
      </c>
      <c r="W14" s="185"/>
      <c r="X14" s="222" t="s">
        <v>107</v>
      </c>
      <c r="Y14" s="223" t="s">
        <v>106</v>
      </c>
      <c r="Z14" s="185"/>
      <c r="AA14" s="185"/>
      <c r="AB14" s="222"/>
      <c r="AC14" s="223"/>
      <c r="AD14" s="185"/>
      <c r="AE14" s="185"/>
      <c r="AF14" s="185"/>
    </row>
    <row r="15" spans="1:32" ht="15" customHeight="1">
      <c r="B15" s="145" t="e" cm="1" vm="1">
        <f t="array" ref="B15">_xlfn.SEQUENCE(COUNTA(D15:D28))</f>
        <v>#VALUE!</v>
      </c>
      <c r="C15" s="146"/>
      <c r="D15" s="147"/>
      <c r="E15" s="148" t="str">
        <f t="shared" ref="E15:E28" si="0">IF(D15&lt;&gt;"",CONCATENATE($V$5,1,$V15,$B15,$C15),"")</f>
        <v/>
      </c>
      <c r="F15" s="146"/>
      <c r="G15" s="146"/>
      <c r="H15" s="146"/>
      <c r="I15" s="149"/>
      <c r="J15" s="150"/>
      <c r="K15" s="146"/>
      <c r="L15" s="146"/>
      <c r="M15" s="149"/>
      <c r="N15" s="149"/>
      <c r="O15" s="151"/>
      <c r="P15" s="152" t="str">
        <f>IF($J15&lt;&gt;"",$J15*14,"")</f>
        <v/>
      </c>
      <c r="Q15" s="153" t="str">
        <f>IF(SUM($K15:$O15)&lt;&gt;0,SUM($K15:$O15)*14,"")</f>
        <v/>
      </c>
      <c r="R15" s="148" t="str">
        <f>IF(SUM($P15:$Q15)&lt;&gt;0,SUM($P15:$Q15),"")</f>
        <v/>
      </c>
      <c r="S15" s="154" t="str">
        <f>IF(($G15+$H15)&lt;&gt;0,($G15+$H15)*25-$R15,"")</f>
        <v/>
      </c>
      <c r="T15" s="92"/>
      <c r="V15" s="188" t="e" vm="2">
        <f>IF(B15&lt;=9,"0","")</f>
        <v>#VALUE!</v>
      </c>
      <c r="X15" s="139" t="str">
        <f>IF(SUM($K15,$L15,$N15)&lt;&gt;0,SUM($K15,$L15,$N15)*14,"")</f>
        <v/>
      </c>
      <c r="Y15" s="224" t="str">
        <f>IF(SUM($M15,$O15)&lt;&gt;0,SUM($M15,$O15)*14,"")</f>
        <v/>
      </c>
    </row>
    <row r="16" spans="1:32" ht="15" customHeight="1">
      <c r="B16" s="145"/>
      <c r="C16" s="146"/>
      <c r="D16" s="155"/>
      <c r="E16" s="148" t="str">
        <f t="shared" si="0"/>
        <v/>
      </c>
      <c r="F16" s="146"/>
      <c r="G16" s="146"/>
      <c r="H16" s="146"/>
      <c r="I16" s="149"/>
      <c r="J16" s="150"/>
      <c r="K16" s="146"/>
      <c r="L16" s="146"/>
      <c r="M16" s="149"/>
      <c r="N16" s="149"/>
      <c r="O16" s="151"/>
      <c r="P16" s="152" t="str">
        <f t="shared" ref="P16:P28" si="1">IF(J16&lt;&gt;"",J16*14,"")</f>
        <v/>
      </c>
      <c r="Q16" s="153" t="str">
        <f t="shared" ref="Q16:Q28" si="2">IF(SUM($K16:$O16)&lt;&gt;0,SUM($K16:$O16)*14,"")</f>
        <v/>
      </c>
      <c r="R16" s="148" t="str">
        <f t="shared" ref="R16:R28" si="3">IF(SUM($P16:$Q16)&lt;&gt;0,SUM($P16:$Q16),"")</f>
        <v/>
      </c>
      <c r="S16" s="154" t="str">
        <f t="shared" ref="S16:S28" si="4">IF(($G16+$H16)&lt;&gt;0,($G16+$H16)*25-$R16,"")</f>
        <v/>
      </c>
      <c r="T16" s="92"/>
      <c r="V16" s="188" t="str">
        <f t="shared" ref="V16:V28" si="5">IF(B16&lt;=9,"0","")</f>
        <v>0</v>
      </c>
      <c r="X16" s="139" t="str">
        <f t="shared" ref="X16:X28" si="6">IF(SUM($K16,$L16,$N16)&lt;&gt;0,SUM($K16,$L16,$N16)*14,"")</f>
        <v/>
      </c>
      <c r="Y16" s="224" t="str">
        <f t="shared" ref="Y16:Y28" si="7">IF(SUM($M16,$O16)&lt;&gt;0,SUM($M16,$O16)*14,"")</f>
        <v/>
      </c>
    </row>
    <row r="17" spans="1:32" ht="15" customHeight="1">
      <c r="A17" s="83"/>
      <c r="B17" s="145"/>
      <c r="C17" s="146"/>
      <c r="D17" s="155"/>
      <c r="E17" s="148" t="str">
        <f t="shared" si="0"/>
        <v/>
      </c>
      <c r="F17" s="146"/>
      <c r="G17" s="146"/>
      <c r="H17" s="156"/>
      <c r="I17" s="149"/>
      <c r="J17" s="150"/>
      <c r="K17" s="146"/>
      <c r="L17" s="146"/>
      <c r="M17" s="149"/>
      <c r="N17" s="149"/>
      <c r="O17" s="151"/>
      <c r="P17" s="152" t="str">
        <f t="shared" si="1"/>
        <v/>
      </c>
      <c r="Q17" s="153" t="str">
        <f t="shared" si="2"/>
        <v/>
      </c>
      <c r="R17" s="148" t="str">
        <f t="shared" si="3"/>
        <v/>
      </c>
      <c r="S17" s="154" t="str">
        <f t="shared" si="4"/>
        <v/>
      </c>
      <c r="T17" s="92"/>
      <c r="U17" s="186"/>
      <c r="V17" s="188" t="str">
        <f t="shared" si="5"/>
        <v>0</v>
      </c>
      <c r="W17" s="186"/>
      <c r="X17" s="139" t="str">
        <f t="shared" si="6"/>
        <v/>
      </c>
      <c r="Y17" s="224" t="str">
        <f t="shared" si="7"/>
        <v/>
      </c>
      <c r="Z17" s="186"/>
      <c r="AA17" s="186"/>
      <c r="AB17" s="186"/>
      <c r="AC17" s="186"/>
      <c r="AD17" s="186"/>
      <c r="AE17" s="186"/>
      <c r="AF17" s="186"/>
    </row>
    <row r="18" spans="1:32" ht="15" customHeight="1">
      <c r="A18" s="83"/>
      <c r="B18" s="145"/>
      <c r="C18" s="146"/>
      <c r="D18" s="155"/>
      <c r="E18" s="148" t="str">
        <f t="shared" si="0"/>
        <v/>
      </c>
      <c r="F18" s="146"/>
      <c r="G18" s="156"/>
      <c r="H18" s="156"/>
      <c r="I18" s="149"/>
      <c r="J18" s="150"/>
      <c r="K18" s="146"/>
      <c r="L18" s="146"/>
      <c r="M18" s="149"/>
      <c r="N18" s="149"/>
      <c r="O18" s="151"/>
      <c r="P18" s="157" t="str">
        <f t="shared" si="1"/>
        <v/>
      </c>
      <c r="Q18" s="153" t="str">
        <f t="shared" si="2"/>
        <v/>
      </c>
      <c r="R18" s="148" t="str">
        <f t="shared" si="3"/>
        <v/>
      </c>
      <c r="S18" s="154" t="str">
        <f t="shared" si="4"/>
        <v/>
      </c>
      <c r="T18" s="93"/>
      <c r="U18" s="186"/>
      <c r="V18" s="188" t="str">
        <f t="shared" si="5"/>
        <v>0</v>
      </c>
      <c r="W18" s="186"/>
      <c r="X18" s="139" t="str">
        <f t="shared" si="6"/>
        <v/>
      </c>
      <c r="Y18" s="224" t="str">
        <f t="shared" si="7"/>
        <v/>
      </c>
      <c r="Z18" s="186"/>
      <c r="AA18" s="186"/>
      <c r="AB18" s="186"/>
      <c r="AC18" s="186"/>
      <c r="AD18" s="186"/>
      <c r="AE18" s="186"/>
      <c r="AF18" s="186"/>
    </row>
    <row r="19" spans="1:32" ht="15" customHeight="1">
      <c r="A19" s="83"/>
      <c r="B19" s="145"/>
      <c r="C19" s="146"/>
      <c r="D19" s="155"/>
      <c r="E19" s="148" t="str">
        <f t="shared" si="0"/>
        <v/>
      </c>
      <c r="F19" s="146"/>
      <c r="G19" s="156"/>
      <c r="H19" s="156"/>
      <c r="I19" s="149"/>
      <c r="J19" s="150"/>
      <c r="K19" s="146"/>
      <c r="L19" s="146"/>
      <c r="M19" s="149"/>
      <c r="N19" s="149"/>
      <c r="O19" s="151"/>
      <c r="P19" s="157" t="str">
        <f t="shared" si="1"/>
        <v/>
      </c>
      <c r="Q19" s="153" t="str">
        <f t="shared" si="2"/>
        <v/>
      </c>
      <c r="R19" s="148" t="str">
        <f t="shared" si="3"/>
        <v/>
      </c>
      <c r="S19" s="154" t="str">
        <f t="shared" si="4"/>
        <v/>
      </c>
      <c r="T19" s="93"/>
      <c r="U19" s="186"/>
      <c r="V19" s="188" t="str">
        <f t="shared" si="5"/>
        <v>0</v>
      </c>
      <c r="W19" s="186"/>
      <c r="X19" s="139" t="str">
        <f t="shared" si="6"/>
        <v/>
      </c>
      <c r="Y19" s="224" t="str">
        <f t="shared" si="7"/>
        <v/>
      </c>
      <c r="Z19" s="186"/>
      <c r="AA19" s="186"/>
      <c r="AB19" s="186"/>
      <c r="AC19" s="186"/>
      <c r="AD19" s="186"/>
      <c r="AE19" s="186"/>
      <c r="AF19" s="186"/>
    </row>
    <row r="20" spans="1:32" ht="15" customHeight="1">
      <c r="B20" s="145"/>
      <c r="C20" s="146"/>
      <c r="D20" s="155"/>
      <c r="E20" s="148" t="str">
        <f t="shared" si="0"/>
        <v/>
      </c>
      <c r="F20" s="146"/>
      <c r="G20" s="146"/>
      <c r="H20" s="156"/>
      <c r="I20" s="149"/>
      <c r="J20" s="150"/>
      <c r="K20" s="146"/>
      <c r="L20" s="146"/>
      <c r="M20" s="149"/>
      <c r="N20" s="149"/>
      <c r="O20" s="151"/>
      <c r="P20" s="157" t="str">
        <f t="shared" si="1"/>
        <v/>
      </c>
      <c r="Q20" s="153" t="str">
        <f t="shared" si="2"/>
        <v/>
      </c>
      <c r="R20" s="148" t="str">
        <f t="shared" si="3"/>
        <v/>
      </c>
      <c r="S20" s="154" t="str">
        <f t="shared" si="4"/>
        <v/>
      </c>
      <c r="T20" s="93"/>
      <c r="V20" s="188" t="str">
        <f t="shared" si="5"/>
        <v>0</v>
      </c>
      <c r="X20" s="139" t="str">
        <f t="shared" si="6"/>
        <v/>
      </c>
      <c r="Y20" s="224" t="str">
        <f t="shared" si="7"/>
        <v/>
      </c>
    </row>
    <row r="21" spans="1:32" ht="15" customHeight="1">
      <c r="B21" s="145"/>
      <c r="C21" s="146"/>
      <c r="D21" s="155"/>
      <c r="E21" s="148" t="str">
        <f t="shared" si="0"/>
        <v/>
      </c>
      <c r="F21" s="146"/>
      <c r="G21" s="146"/>
      <c r="H21" s="156"/>
      <c r="I21" s="149"/>
      <c r="J21" s="150"/>
      <c r="K21" s="146"/>
      <c r="L21" s="146"/>
      <c r="M21" s="149"/>
      <c r="N21" s="149"/>
      <c r="O21" s="151"/>
      <c r="P21" s="157" t="str">
        <f t="shared" si="1"/>
        <v/>
      </c>
      <c r="Q21" s="153" t="str">
        <f t="shared" si="2"/>
        <v/>
      </c>
      <c r="R21" s="148" t="str">
        <f t="shared" si="3"/>
        <v/>
      </c>
      <c r="S21" s="154" t="str">
        <f t="shared" si="4"/>
        <v/>
      </c>
      <c r="T21" s="93"/>
      <c r="V21" s="188" t="str">
        <f t="shared" si="5"/>
        <v>0</v>
      </c>
      <c r="X21" s="139" t="str">
        <f t="shared" si="6"/>
        <v/>
      </c>
      <c r="Y21" s="224" t="str">
        <f t="shared" si="7"/>
        <v/>
      </c>
    </row>
    <row r="22" spans="1:32" s="96" customFormat="1" ht="15" customHeight="1">
      <c r="A22" s="94"/>
      <c r="B22" s="145"/>
      <c r="C22" s="146"/>
      <c r="D22" s="155"/>
      <c r="E22" s="148" t="str">
        <f t="shared" si="0"/>
        <v/>
      </c>
      <c r="F22" s="146"/>
      <c r="G22" s="156"/>
      <c r="H22" s="156"/>
      <c r="I22" s="149"/>
      <c r="J22" s="150"/>
      <c r="K22" s="146"/>
      <c r="L22" s="146"/>
      <c r="M22" s="149"/>
      <c r="N22" s="149"/>
      <c r="O22" s="151"/>
      <c r="P22" s="157" t="str">
        <f t="shared" si="1"/>
        <v/>
      </c>
      <c r="Q22" s="153" t="str">
        <f t="shared" si="2"/>
        <v/>
      </c>
      <c r="R22" s="148" t="str">
        <f t="shared" si="3"/>
        <v/>
      </c>
      <c r="S22" s="154" t="str">
        <f t="shared" si="4"/>
        <v/>
      </c>
      <c r="T22" s="136"/>
      <c r="U22" s="187"/>
      <c r="V22" s="188" t="str">
        <f t="shared" si="5"/>
        <v>0</v>
      </c>
      <c r="W22" s="187"/>
      <c r="X22" s="139" t="str">
        <f t="shared" si="6"/>
        <v/>
      </c>
      <c r="Y22" s="224" t="str">
        <f t="shared" si="7"/>
        <v/>
      </c>
      <c r="Z22" s="187"/>
      <c r="AA22" s="187"/>
      <c r="AB22" s="187"/>
      <c r="AC22" s="187"/>
      <c r="AD22" s="187"/>
      <c r="AE22" s="187"/>
      <c r="AF22" s="187"/>
    </row>
    <row r="23" spans="1:32" ht="15" customHeight="1">
      <c r="B23" s="145"/>
      <c r="C23" s="146"/>
      <c r="D23" s="155"/>
      <c r="E23" s="148" t="str">
        <f t="shared" si="0"/>
        <v/>
      </c>
      <c r="F23" s="146"/>
      <c r="G23" s="156"/>
      <c r="H23" s="156"/>
      <c r="I23" s="149"/>
      <c r="J23" s="150"/>
      <c r="K23" s="146"/>
      <c r="L23" s="146"/>
      <c r="M23" s="149"/>
      <c r="N23" s="149"/>
      <c r="O23" s="151"/>
      <c r="P23" s="157" t="str">
        <f t="shared" si="1"/>
        <v/>
      </c>
      <c r="Q23" s="153" t="str">
        <f t="shared" si="2"/>
        <v/>
      </c>
      <c r="R23" s="148" t="str">
        <f t="shared" si="3"/>
        <v/>
      </c>
      <c r="S23" s="154" t="str">
        <f t="shared" si="4"/>
        <v/>
      </c>
      <c r="T23" s="93"/>
      <c r="V23" s="188" t="str">
        <f t="shared" si="5"/>
        <v>0</v>
      </c>
      <c r="X23" s="139" t="str">
        <f t="shared" si="6"/>
        <v/>
      </c>
      <c r="Y23" s="224" t="str">
        <f t="shared" si="7"/>
        <v/>
      </c>
    </row>
    <row r="24" spans="1:32" s="96" customFormat="1" ht="15" customHeight="1">
      <c r="A24" s="94"/>
      <c r="B24" s="145"/>
      <c r="C24" s="146"/>
      <c r="D24" s="155"/>
      <c r="E24" s="148" t="str">
        <f t="shared" si="0"/>
        <v/>
      </c>
      <c r="F24" s="146"/>
      <c r="G24" s="156"/>
      <c r="H24" s="156"/>
      <c r="I24" s="149"/>
      <c r="J24" s="150"/>
      <c r="K24" s="146"/>
      <c r="L24" s="146"/>
      <c r="M24" s="149"/>
      <c r="N24" s="149"/>
      <c r="O24" s="151"/>
      <c r="P24" s="157" t="str">
        <f t="shared" si="1"/>
        <v/>
      </c>
      <c r="Q24" s="153" t="str">
        <f t="shared" si="2"/>
        <v/>
      </c>
      <c r="R24" s="148" t="str">
        <f t="shared" si="3"/>
        <v/>
      </c>
      <c r="S24" s="154" t="str">
        <f t="shared" si="4"/>
        <v/>
      </c>
      <c r="T24" s="136"/>
      <c r="U24" s="187"/>
      <c r="V24" s="188" t="str">
        <f t="shared" si="5"/>
        <v>0</v>
      </c>
      <c r="W24" s="187"/>
      <c r="X24" s="139" t="str">
        <f t="shared" si="6"/>
        <v/>
      </c>
      <c r="Y24" s="224" t="str">
        <f t="shared" si="7"/>
        <v/>
      </c>
      <c r="Z24" s="187"/>
      <c r="AA24" s="187"/>
      <c r="AB24" s="187"/>
      <c r="AC24" s="187"/>
      <c r="AD24" s="187"/>
      <c r="AE24" s="187"/>
      <c r="AF24" s="187"/>
    </row>
    <row r="25" spans="1:32" ht="15" customHeight="1">
      <c r="B25" s="145"/>
      <c r="C25" s="146"/>
      <c r="D25" s="155"/>
      <c r="E25" s="148" t="str">
        <f t="shared" si="0"/>
        <v/>
      </c>
      <c r="F25" s="146"/>
      <c r="G25" s="156"/>
      <c r="H25" s="156"/>
      <c r="I25" s="149"/>
      <c r="J25" s="150"/>
      <c r="K25" s="146"/>
      <c r="L25" s="146"/>
      <c r="M25" s="149"/>
      <c r="N25" s="149"/>
      <c r="O25" s="151"/>
      <c r="P25" s="157" t="str">
        <f t="shared" si="1"/>
        <v/>
      </c>
      <c r="Q25" s="153" t="str">
        <f t="shared" si="2"/>
        <v/>
      </c>
      <c r="R25" s="148" t="str">
        <f t="shared" si="3"/>
        <v/>
      </c>
      <c r="S25" s="154" t="str">
        <f t="shared" si="4"/>
        <v/>
      </c>
      <c r="T25" s="92"/>
      <c r="V25" s="188" t="str">
        <f t="shared" si="5"/>
        <v>0</v>
      </c>
      <c r="X25" s="139" t="str">
        <f t="shared" si="6"/>
        <v/>
      </c>
      <c r="Y25" s="224" t="str">
        <f t="shared" si="7"/>
        <v/>
      </c>
    </row>
    <row r="26" spans="1:32" ht="15" customHeight="1">
      <c r="B26" s="145"/>
      <c r="C26" s="146"/>
      <c r="D26" s="155"/>
      <c r="E26" s="148" t="str">
        <f t="shared" si="0"/>
        <v/>
      </c>
      <c r="F26" s="146"/>
      <c r="G26" s="156"/>
      <c r="H26" s="156"/>
      <c r="I26" s="149"/>
      <c r="J26" s="150"/>
      <c r="K26" s="146"/>
      <c r="L26" s="146"/>
      <c r="M26" s="149"/>
      <c r="N26" s="149"/>
      <c r="O26" s="151"/>
      <c r="P26" s="157" t="str">
        <f t="shared" si="1"/>
        <v/>
      </c>
      <c r="Q26" s="153" t="str">
        <f t="shared" si="2"/>
        <v/>
      </c>
      <c r="R26" s="148" t="str">
        <f t="shared" si="3"/>
        <v/>
      </c>
      <c r="S26" s="154" t="str">
        <f t="shared" si="4"/>
        <v/>
      </c>
      <c r="T26" s="93"/>
      <c r="V26" s="188" t="str">
        <f t="shared" si="5"/>
        <v>0</v>
      </c>
      <c r="X26" s="139" t="str">
        <f t="shared" si="6"/>
        <v/>
      </c>
      <c r="Y26" s="224" t="str">
        <f t="shared" si="7"/>
        <v/>
      </c>
    </row>
    <row r="27" spans="1:32" ht="15" customHeight="1">
      <c r="B27" s="145"/>
      <c r="C27" s="146"/>
      <c r="D27" s="155"/>
      <c r="E27" s="148" t="str">
        <f t="shared" si="0"/>
        <v/>
      </c>
      <c r="F27" s="146"/>
      <c r="G27" s="146"/>
      <c r="H27" s="156"/>
      <c r="I27" s="149"/>
      <c r="J27" s="150"/>
      <c r="K27" s="146"/>
      <c r="L27" s="146"/>
      <c r="M27" s="149"/>
      <c r="N27" s="149"/>
      <c r="O27" s="151"/>
      <c r="P27" s="152" t="str">
        <f t="shared" si="1"/>
        <v/>
      </c>
      <c r="Q27" s="153" t="str">
        <f t="shared" si="2"/>
        <v/>
      </c>
      <c r="R27" s="148" t="str">
        <f t="shared" si="3"/>
        <v/>
      </c>
      <c r="S27" s="154" t="str">
        <f t="shared" si="4"/>
        <v/>
      </c>
      <c r="T27" s="93"/>
      <c r="V27" s="188" t="str">
        <f t="shared" si="5"/>
        <v>0</v>
      </c>
      <c r="X27" s="139" t="str">
        <f t="shared" si="6"/>
        <v/>
      </c>
      <c r="Y27" s="224" t="str">
        <f t="shared" si="7"/>
        <v/>
      </c>
    </row>
    <row r="28" spans="1:32" ht="15" customHeight="1" thickBot="1">
      <c r="B28" s="145"/>
      <c r="C28" s="146"/>
      <c r="D28" s="155"/>
      <c r="E28" s="148" t="str">
        <f t="shared" si="0"/>
        <v/>
      </c>
      <c r="F28" s="146"/>
      <c r="G28" s="158"/>
      <c r="H28" s="159"/>
      <c r="I28" s="160"/>
      <c r="J28" s="161"/>
      <c r="K28" s="158"/>
      <c r="L28" s="158"/>
      <c r="M28" s="160"/>
      <c r="N28" s="160"/>
      <c r="O28" s="162"/>
      <c r="P28" s="163" t="str">
        <f t="shared" si="1"/>
        <v/>
      </c>
      <c r="Q28" s="153" t="str">
        <f t="shared" si="2"/>
        <v/>
      </c>
      <c r="R28" s="148" t="str">
        <f t="shared" si="3"/>
        <v/>
      </c>
      <c r="S28" s="154" t="str">
        <f t="shared" si="4"/>
        <v/>
      </c>
      <c r="T28" s="93"/>
      <c r="V28" s="188" t="str">
        <f t="shared" si="5"/>
        <v>0</v>
      </c>
      <c r="X28" s="139" t="str">
        <f t="shared" si="6"/>
        <v/>
      </c>
      <c r="Y28" s="224" t="str">
        <f t="shared" si="7"/>
        <v/>
      </c>
    </row>
    <row r="29" spans="1:32" ht="15" customHeight="1" thickBot="1">
      <c r="B29" s="304" t="s">
        <v>69</v>
      </c>
      <c r="C29" s="311"/>
      <c r="D29" s="311"/>
      <c r="E29" s="311"/>
      <c r="F29" s="311"/>
      <c r="G29" s="78">
        <f>SUMIF($F15:$F28,"&lt;&gt;DFA",G15:G28)</f>
        <v>0</v>
      </c>
      <c r="H29" s="37">
        <f>SUMIF($F15:$F28,"&lt;&gt;DFA",H15:H28)</f>
        <v>0</v>
      </c>
      <c r="I29" s="369" t="str">
        <f>CONCATENATE(TEXT(COUNTIFS($F15:$F28,"&lt;&gt;DFA",$I15:$I28,"E*"),0),"E, ",TEXT(COUNTIFS($F15:$F28,"&lt;&gt;DFA",$I15:$I28,"C"),0),"C, ",TEXT(COUNTIFS($F15:$F28,"&lt;&gt;DFA",$I15:$I28,"V"),0),"V")</f>
        <v>0E, 0C, 0V</v>
      </c>
      <c r="J29" s="71">
        <f>SUMIF($F15:$F28,"&lt;&gt;DFA",J15:J28)</f>
        <v>0</v>
      </c>
      <c r="K29" s="72">
        <f t="shared" ref="K29:O29" si="8">SUMIF($F15:$F28,"&lt;&gt;DFA",K15:K28)</f>
        <v>0</v>
      </c>
      <c r="L29" s="72">
        <f t="shared" si="8"/>
        <v>0</v>
      </c>
      <c r="M29" s="72">
        <f t="shared" si="8"/>
        <v>0</v>
      </c>
      <c r="N29" s="72">
        <f t="shared" si="8"/>
        <v>0</v>
      </c>
      <c r="O29" s="73">
        <f t="shared" si="8"/>
        <v>0</v>
      </c>
      <c r="P29" s="71">
        <f t="shared" ref="P29" si="9">SUMIF($F15:$F28,"&lt;&gt;DFA",P15:P28)</f>
        <v>0</v>
      </c>
      <c r="Q29" s="72">
        <f t="shared" ref="Q29" si="10">SUMIF($F15:$F28,"&lt;&gt;DFA",Q15:Q28)</f>
        <v>0</v>
      </c>
      <c r="R29" s="72">
        <f t="shared" ref="R29" si="11">SUMIF($F15:$F28,"&lt;&gt;DFA",R15:R28)</f>
        <v>0</v>
      </c>
      <c r="S29" s="73">
        <f t="shared" ref="S29" si="12">SUMIF($F15:$F28,"&lt;&gt;DFA",S15:S28)</f>
        <v>0</v>
      </c>
      <c r="T29" s="329"/>
      <c r="X29" s="139">
        <f t="shared" ref="X29:Y29" si="13">SUMIF($F15:$F28,"&lt;&gt;DFA",X15:X28)</f>
        <v>0</v>
      </c>
      <c r="Y29" s="224">
        <f t="shared" si="13"/>
        <v>0</v>
      </c>
    </row>
    <row r="30" spans="1:32" ht="15" customHeight="1" thickBot="1">
      <c r="B30" s="305"/>
      <c r="C30" s="340"/>
      <c r="D30" s="340"/>
      <c r="E30" s="340"/>
      <c r="F30" s="341"/>
      <c r="G30" s="310">
        <f>SUM(G29:H29)</f>
        <v>0</v>
      </c>
      <c r="H30" s="360"/>
      <c r="I30" s="370"/>
      <c r="J30" s="359">
        <f>SUM(J29:O29)</f>
        <v>0</v>
      </c>
      <c r="K30" s="354"/>
      <c r="L30" s="354"/>
      <c r="M30" s="354"/>
      <c r="N30" s="354"/>
      <c r="O30" s="355"/>
      <c r="P30" s="310">
        <f>SUM(P29:Q29)</f>
        <v>0</v>
      </c>
      <c r="Q30" s="360"/>
      <c r="R30" s="354">
        <f>SUM(R29:S29)</f>
        <v>0</v>
      </c>
      <c r="S30" s="355"/>
      <c r="T30" s="330"/>
    </row>
    <row r="31" spans="1:32" ht="15" customHeight="1" thickBot="1">
      <c r="B31" s="336" t="s">
        <v>20</v>
      </c>
      <c r="C31" s="337"/>
      <c r="D31" s="337"/>
      <c r="E31" s="337"/>
      <c r="F31" s="337"/>
      <c r="G31" s="337"/>
      <c r="H31" s="337"/>
      <c r="I31" s="337"/>
      <c r="J31" s="337"/>
      <c r="K31" s="337"/>
      <c r="L31" s="337"/>
      <c r="M31" s="337"/>
      <c r="N31" s="337"/>
      <c r="O31" s="337"/>
      <c r="P31" s="337"/>
      <c r="Q31" s="337"/>
      <c r="R31" s="337"/>
      <c r="S31" s="338"/>
      <c r="T31" s="330"/>
      <c r="X31" s="222" t="s">
        <v>107</v>
      </c>
      <c r="Y31" s="223" t="s">
        <v>106</v>
      </c>
    </row>
    <row r="32" spans="1:32" ht="15" customHeight="1">
      <c r="B32" s="150" t="e" cm="1" vm="1">
        <f t="array" ref="B32">_xlfn.SEQUENCE(COUNTA(D32:D45))</f>
        <v>#VALUE!</v>
      </c>
      <c r="C32" s="146"/>
      <c r="D32" s="147"/>
      <c r="E32" s="148" t="str">
        <f>IF($D32&lt;&gt;"",CONCATENATE($V$5,2,$V32,$B32,$C32),"")</f>
        <v/>
      </c>
      <c r="F32" s="146"/>
      <c r="G32" s="146"/>
      <c r="H32" s="146"/>
      <c r="I32" s="149"/>
      <c r="J32" s="191"/>
      <c r="K32" s="192"/>
      <c r="L32" s="192"/>
      <c r="M32" s="192"/>
      <c r="N32" s="192"/>
      <c r="O32" s="193"/>
      <c r="P32" s="152" t="str">
        <f>IF($J32&lt;&gt;"",$J32*14,"")</f>
        <v/>
      </c>
      <c r="Q32" s="152" t="str">
        <f>IF(SUM($K32:$O32)&lt;&gt;0,SUM($K32:$O32)*14,"")</f>
        <v/>
      </c>
      <c r="R32" s="152" t="str">
        <f>IF(SUM($P32:$Q32)&lt;&gt;0,SUM($P32:$Q32),"")</f>
        <v/>
      </c>
      <c r="S32" s="152" t="str">
        <f>IF(($G32+$H32)&lt;&gt;0,($G32+$H32)*25-$R32,"")</f>
        <v/>
      </c>
      <c r="T32" s="93"/>
      <c r="V32" s="188" t="e" vm="2">
        <f>IF(B32&lt;=9,"0","")</f>
        <v>#VALUE!</v>
      </c>
      <c r="X32" s="139" t="str">
        <f>IF(SUM($K32,$L32,$N32)&lt;&gt;0,SUM($K32,$L32,$N32)*14,"")</f>
        <v/>
      </c>
      <c r="Y32" s="224" t="str">
        <f>IF(SUM($M32,$O32)&lt;&gt;0,SUM($M32,$O32)*14,"")</f>
        <v/>
      </c>
    </row>
    <row r="33" spans="1:32" ht="15" customHeight="1">
      <c r="A33" s="83"/>
      <c r="B33" s="166"/>
      <c r="C33" s="146"/>
      <c r="D33" s="147"/>
      <c r="E33" s="148" t="str">
        <f t="shared" ref="E33:E44" si="14">IF($D33&lt;&gt;"",CONCATENATE($V$5,2,$V33,$B33,$C33),"")</f>
        <v/>
      </c>
      <c r="F33" s="146"/>
      <c r="G33" s="146"/>
      <c r="H33" s="146"/>
      <c r="I33" s="149"/>
      <c r="J33" s="150"/>
      <c r="K33" s="146"/>
      <c r="L33" s="146"/>
      <c r="M33" s="146"/>
      <c r="N33" s="146"/>
      <c r="O33" s="151"/>
      <c r="P33" s="152" t="str">
        <f t="shared" ref="P33:P44" si="15">IF($J33&lt;&gt;"",$J33*14,"")</f>
        <v/>
      </c>
      <c r="Q33" s="152" t="str">
        <f t="shared" ref="Q33:Q44" si="16">IF(SUM($K33:$O33)&lt;&gt;0,SUM($K33:$O33)*14,"")</f>
        <v/>
      </c>
      <c r="R33" s="152" t="str">
        <f t="shared" ref="R33:R44" si="17">IF(SUM($P33:$Q33)&lt;&gt;0,SUM($P33:$Q33),"")</f>
        <v/>
      </c>
      <c r="S33" s="152" t="str">
        <f t="shared" ref="S33:S44" si="18">IF(($G33+$H33)&lt;&gt;0,($G33+$H33)*25-$R33,"")</f>
        <v/>
      </c>
      <c r="T33" s="93"/>
      <c r="U33" s="186"/>
      <c r="V33" s="188" t="str">
        <f t="shared" ref="V33:V44" si="19">IF(B33&lt;=9,"0","")</f>
        <v>0</v>
      </c>
      <c r="W33" s="186"/>
      <c r="X33" s="139" t="str">
        <f t="shared" ref="X33:X44" si="20">IF(SUM($K33,$L33,$N33)&lt;&gt;0,SUM($K33,$L33,$N33)*14,"")</f>
        <v/>
      </c>
      <c r="Y33" s="224" t="str">
        <f t="shared" ref="Y33:Y44" si="21">IF(SUM($M33,$O33)&lt;&gt;0,SUM($M33,$O33)*14,"")</f>
        <v/>
      </c>
      <c r="Z33" s="186"/>
      <c r="AA33" s="186"/>
      <c r="AB33" s="186"/>
      <c r="AC33" s="186"/>
      <c r="AD33" s="186"/>
      <c r="AE33" s="186"/>
      <c r="AF33" s="186"/>
    </row>
    <row r="34" spans="1:32" s="96" customFormat="1" ht="15" customHeight="1">
      <c r="A34" s="94"/>
      <c r="B34" s="166"/>
      <c r="C34" s="146"/>
      <c r="D34" s="147"/>
      <c r="E34" s="148" t="str">
        <f t="shared" si="14"/>
        <v/>
      </c>
      <c r="F34" s="146"/>
      <c r="G34" s="146"/>
      <c r="H34" s="146"/>
      <c r="I34" s="149"/>
      <c r="J34" s="150"/>
      <c r="K34" s="146"/>
      <c r="L34" s="146"/>
      <c r="M34" s="146"/>
      <c r="N34" s="146"/>
      <c r="O34" s="151"/>
      <c r="P34" s="152" t="str">
        <f t="shared" si="15"/>
        <v/>
      </c>
      <c r="Q34" s="152" t="str">
        <f t="shared" si="16"/>
        <v/>
      </c>
      <c r="R34" s="152" t="str">
        <f t="shared" si="17"/>
        <v/>
      </c>
      <c r="S34" s="152" t="str">
        <f t="shared" si="18"/>
        <v/>
      </c>
      <c r="T34" s="136"/>
      <c r="U34" s="187"/>
      <c r="V34" s="188" t="str">
        <f t="shared" si="19"/>
        <v>0</v>
      </c>
      <c r="W34" s="187"/>
      <c r="X34" s="139" t="str">
        <f t="shared" si="20"/>
        <v/>
      </c>
      <c r="Y34" s="224" t="str">
        <f t="shared" si="21"/>
        <v/>
      </c>
      <c r="Z34" s="187"/>
      <c r="AA34" s="187"/>
      <c r="AB34" s="187"/>
      <c r="AC34" s="187"/>
      <c r="AD34" s="187"/>
      <c r="AE34" s="187"/>
      <c r="AF34" s="187"/>
    </row>
    <row r="35" spans="1:32" ht="15" customHeight="1">
      <c r="B35" s="166"/>
      <c r="C35" s="146"/>
      <c r="D35" s="147"/>
      <c r="E35" s="148" t="str">
        <f t="shared" si="14"/>
        <v/>
      </c>
      <c r="F35" s="146"/>
      <c r="G35" s="146"/>
      <c r="H35" s="146"/>
      <c r="I35" s="149"/>
      <c r="J35" s="150"/>
      <c r="K35" s="146"/>
      <c r="L35" s="146"/>
      <c r="M35" s="146"/>
      <c r="N35" s="146"/>
      <c r="O35" s="151"/>
      <c r="P35" s="152" t="str">
        <f t="shared" si="15"/>
        <v/>
      </c>
      <c r="Q35" s="152" t="str">
        <f t="shared" si="16"/>
        <v/>
      </c>
      <c r="R35" s="152" t="str">
        <f t="shared" si="17"/>
        <v/>
      </c>
      <c r="S35" s="152" t="str">
        <f t="shared" si="18"/>
        <v/>
      </c>
      <c r="T35" s="93"/>
      <c r="V35" s="188" t="str">
        <f t="shared" si="19"/>
        <v>0</v>
      </c>
      <c r="X35" s="139" t="str">
        <f t="shared" si="20"/>
        <v/>
      </c>
      <c r="Y35" s="224" t="str">
        <f t="shared" si="21"/>
        <v/>
      </c>
    </row>
    <row r="36" spans="1:32" ht="15" customHeight="1">
      <c r="B36" s="166"/>
      <c r="C36" s="146"/>
      <c r="D36" s="147"/>
      <c r="E36" s="148" t="str">
        <f t="shared" si="14"/>
        <v/>
      </c>
      <c r="F36" s="146"/>
      <c r="G36" s="146"/>
      <c r="H36" s="146"/>
      <c r="I36" s="149"/>
      <c r="J36" s="150"/>
      <c r="K36" s="146"/>
      <c r="L36" s="146"/>
      <c r="M36" s="146"/>
      <c r="N36" s="146"/>
      <c r="O36" s="151"/>
      <c r="P36" s="152" t="str">
        <f t="shared" si="15"/>
        <v/>
      </c>
      <c r="Q36" s="152" t="str">
        <f t="shared" si="16"/>
        <v/>
      </c>
      <c r="R36" s="152" t="str">
        <f t="shared" si="17"/>
        <v/>
      </c>
      <c r="S36" s="152" t="str">
        <f t="shared" si="18"/>
        <v/>
      </c>
      <c r="T36" s="92"/>
      <c r="V36" s="188" t="str">
        <f t="shared" si="19"/>
        <v>0</v>
      </c>
      <c r="X36" s="139" t="str">
        <f t="shared" si="20"/>
        <v/>
      </c>
      <c r="Y36" s="224" t="str">
        <f t="shared" si="21"/>
        <v/>
      </c>
    </row>
    <row r="37" spans="1:32" s="96" customFormat="1" ht="15" customHeight="1">
      <c r="A37" s="94"/>
      <c r="B37" s="166"/>
      <c r="C37" s="146"/>
      <c r="D37" s="147"/>
      <c r="E37" s="148" t="str">
        <f t="shared" si="14"/>
        <v/>
      </c>
      <c r="F37" s="146"/>
      <c r="G37" s="146"/>
      <c r="H37" s="146"/>
      <c r="I37" s="149"/>
      <c r="J37" s="150"/>
      <c r="K37" s="146"/>
      <c r="L37" s="146"/>
      <c r="M37" s="146"/>
      <c r="N37" s="146"/>
      <c r="O37" s="151"/>
      <c r="P37" s="152" t="str">
        <f t="shared" si="15"/>
        <v/>
      </c>
      <c r="Q37" s="152" t="str">
        <f t="shared" si="16"/>
        <v/>
      </c>
      <c r="R37" s="152" t="str">
        <f t="shared" si="17"/>
        <v/>
      </c>
      <c r="S37" s="152" t="str">
        <f t="shared" si="18"/>
        <v/>
      </c>
      <c r="T37" s="95"/>
      <c r="U37" s="187"/>
      <c r="V37" s="188" t="str">
        <f t="shared" si="19"/>
        <v>0</v>
      </c>
      <c r="W37" s="187"/>
      <c r="X37" s="139" t="str">
        <f t="shared" si="20"/>
        <v/>
      </c>
      <c r="Y37" s="224" t="str">
        <f t="shared" si="21"/>
        <v/>
      </c>
      <c r="Z37" s="187"/>
      <c r="AA37" s="187"/>
      <c r="AB37" s="187"/>
      <c r="AC37" s="187"/>
      <c r="AD37" s="187"/>
      <c r="AE37" s="187"/>
      <c r="AF37" s="187"/>
    </row>
    <row r="38" spans="1:32" ht="15" customHeight="1">
      <c r="B38" s="166"/>
      <c r="C38" s="146"/>
      <c r="D38" s="147"/>
      <c r="E38" s="148" t="str">
        <f t="shared" si="14"/>
        <v/>
      </c>
      <c r="F38" s="146"/>
      <c r="G38" s="146"/>
      <c r="H38" s="146"/>
      <c r="I38" s="149"/>
      <c r="J38" s="150"/>
      <c r="K38" s="146"/>
      <c r="L38" s="146"/>
      <c r="M38" s="146"/>
      <c r="N38" s="146"/>
      <c r="O38" s="151"/>
      <c r="P38" s="152" t="str">
        <f t="shared" si="15"/>
        <v/>
      </c>
      <c r="Q38" s="152" t="str">
        <f t="shared" si="16"/>
        <v/>
      </c>
      <c r="R38" s="152" t="str">
        <f t="shared" si="17"/>
        <v/>
      </c>
      <c r="S38" s="152" t="str">
        <f t="shared" si="18"/>
        <v/>
      </c>
      <c r="T38" s="92"/>
      <c r="V38" s="188" t="str">
        <f t="shared" si="19"/>
        <v>0</v>
      </c>
      <c r="X38" s="139" t="str">
        <f t="shared" si="20"/>
        <v/>
      </c>
      <c r="Y38" s="224" t="str">
        <f t="shared" si="21"/>
        <v/>
      </c>
    </row>
    <row r="39" spans="1:32" ht="15" customHeight="1">
      <c r="B39" s="166"/>
      <c r="C39" s="146"/>
      <c r="D39" s="147"/>
      <c r="E39" s="148" t="str">
        <f t="shared" si="14"/>
        <v/>
      </c>
      <c r="F39" s="146"/>
      <c r="G39" s="146"/>
      <c r="H39" s="146"/>
      <c r="I39" s="149"/>
      <c r="J39" s="150"/>
      <c r="K39" s="146"/>
      <c r="L39" s="146"/>
      <c r="M39" s="146"/>
      <c r="N39" s="146"/>
      <c r="O39" s="151"/>
      <c r="P39" s="152" t="str">
        <f t="shared" si="15"/>
        <v/>
      </c>
      <c r="Q39" s="152" t="str">
        <f t="shared" si="16"/>
        <v/>
      </c>
      <c r="R39" s="152" t="str">
        <f t="shared" si="17"/>
        <v/>
      </c>
      <c r="S39" s="152" t="str">
        <f t="shared" si="18"/>
        <v/>
      </c>
      <c r="T39" s="92"/>
      <c r="V39" s="188" t="str">
        <f t="shared" si="19"/>
        <v>0</v>
      </c>
      <c r="X39" s="139" t="str">
        <f t="shared" si="20"/>
        <v/>
      </c>
      <c r="Y39" s="224" t="str">
        <f t="shared" si="21"/>
        <v/>
      </c>
    </row>
    <row r="40" spans="1:32" ht="15" customHeight="1">
      <c r="B40" s="166"/>
      <c r="C40" s="146"/>
      <c r="D40" s="147"/>
      <c r="E40" s="148" t="str">
        <f t="shared" si="14"/>
        <v/>
      </c>
      <c r="F40" s="146"/>
      <c r="G40" s="146"/>
      <c r="H40" s="146"/>
      <c r="I40" s="149"/>
      <c r="J40" s="150"/>
      <c r="K40" s="146"/>
      <c r="L40" s="146"/>
      <c r="M40" s="146"/>
      <c r="N40" s="146"/>
      <c r="O40" s="151"/>
      <c r="P40" s="152" t="str">
        <f t="shared" si="15"/>
        <v/>
      </c>
      <c r="Q40" s="152" t="str">
        <f t="shared" si="16"/>
        <v/>
      </c>
      <c r="R40" s="152" t="str">
        <f t="shared" si="17"/>
        <v/>
      </c>
      <c r="S40" s="152" t="str">
        <f t="shared" si="18"/>
        <v/>
      </c>
      <c r="T40" s="92"/>
      <c r="V40" s="188" t="str">
        <f t="shared" si="19"/>
        <v>0</v>
      </c>
      <c r="X40" s="139" t="str">
        <f t="shared" si="20"/>
        <v/>
      </c>
      <c r="Y40" s="224" t="str">
        <f t="shared" si="21"/>
        <v/>
      </c>
    </row>
    <row r="41" spans="1:32" ht="15" customHeight="1">
      <c r="B41" s="166"/>
      <c r="C41" s="146"/>
      <c r="D41" s="147"/>
      <c r="E41" s="148" t="str">
        <f t="shared" si="14"/>
        <v/>
      </c>
      <c r="F41" s="146"/>
      <c r="G41" s="146"/>
      <c r="H41" s="146"/>
      <c r="I41" s="149"/>
      <c r="J41" s="150"/>
      <c r="K41" s="146"/>
      <c r="L41" s="146"/>
      <c r="M41" s="146"/>
      <c r="N41" s="146"/>
      <c r="O41" s="151"/>
      <c r="P41" s="152" t="str">
        <f t="shared" si="15"/>
        <v/>
      </c>
      <c r="Q41" s="152" t="str">
        <f t="shared" si="16"/>
        <v/>
      </c>
      <c r="R41" s="152" t="str">
        <f t="shared" si="17"/>
        <v/>
      </c>
      <c r="S41" s="152" t="str">
        <f t="shared" si="18"/>
        <v/>
      </c>
      <c r="T41" s="92"/>
      <c r="V41" s="188" t="str">
        <f t="shared" si="19"/>
        <v>0</v>
      </c>
      <c r="X41" s="139" t="str">
        <f t="shared" si="20"/>
        <v/>
      </c>
      <c r="Y41" s="224" t="str">
        <f t="shared" si="21"/>
        <v/>
      </c>
    </row>
    <row r="42" spans="1:32" ht="15" customHeight="1">
      <c r="B42" s="166"/>
      <c r="C42" s="146"/>
      <c r="D42" s="147"/>
      <c r="E42" s="148" t="str">
        <f t="shared" si="14"/>
        <v/>
      </c>
      <c r="F42" s="146"/>
      <c r="G42" s="146"/>
      <c r="H42" s="146"/>
      <c r="I42" s="149"/>
      <c r="J42" s="150"/>
      <c r="K42" s="146"/>
      <c r="L42" s="146"/>
      <c r="M42" s="146"/>
      <c r="N42" s="146"/>
      <c r="O42" s="151"/>
      <c r="P42" s="152" t="str">
        <f t="shared" si="15"/>
        <v/>
      </c>
      <c r="Q42" s="152" t="str">
        <f t="shared" si="16"/>
        <v/>
      </c>
      <c r="R42" s="152" t="str">
        <f t="shared" si="17"/>
        <v/>
      </c>
      <c r="S42" s="152" t="str">
        <f t="shared" si="18"/>
        <v/>
      </c>
      <c r="T42" s="92"/>
      <c r="V42" s="188" t="str">
        <f t="shared" si="19"/>
        <v>0</v>
      </c>
      <c r="X42" s="139" t="str">
        <f t="shared" si="20"/>
        <v/>
      </c>
      <c r="Y42" s="224" t="str">
        <f t="shared" si="21"/>
        <v/>
      </c>
    </row>
    <row r="43" spans="1:32" ht="15" customHeight="1">
      <c r="B43" s="166"/>
      <c r="C43" s="146"/>
      <c r="D43" s="147"/>
      <c r="E43" s="148" t="str">
        <f t="shared" si="14"/>
        <v/>
      </c>
      <c r="F43" s="146"/>
      <c r="G43" s="146"/>
      <c r="H43" s="146"/>
      <c r="I43" s="149"/>
      <c r="J43" s="150"/>
      <c r="K43" s="146"/>
      <c r="L43" s="146"/>
      <c r="M43" s="146"/>
      <c r="N43" s="146"/>
      <c r="O43" s="151"/>
      <c r="P43" s="152" t="str">
        <f t="shared" si="15"/>
        <v/>
      </c>
      <c r="Q43" s="152" t="str">
        <f t="shared" si="16"/>
        <v/>
      </c>
      <c r="R43" s="152" t="str">
        <f t="shared" si="17"/>
        <v/>
      </c>
      <c r="S43" s="152" t="str">
        <f t="shared" si="18"/>
        <v/>
      </c>
      <c r="T43" s="92"/>
      <c r="V43" s="188" t="str">
        <f t="shared" si="19"/>
        <v>0</v>
      </c>
      <c r="X43" s="139" t="str">
        <f t="shared" si="20"/>
        <v/>
      </c>
      <c r="Y43" s="224" t="str">
        <f t="shared" si="21"/>
        <v/>
      </c>
    </row>
    <row r="44" spans="1:32" ht="15" customHeight="1" thickBot="1">
      <c r="B44" s="166"/>
      <c r="C44" s="146"/>
      <c r="D44" s="147"/>
      <c r="E44" s="148" t="str">
        <f t="shared" si="14"/>
        <v/>
      </c>
      <c r="F44" s="146"/>
      <c r="G44" s="146"/>
      <c r="H44" s="146"/>
      <c r="I44" s="149"/>
      <c r="J44" s="194"/>
      <c r="K44" s="195"/>
      <c r="L44" s="195"/>
      <c r="M44" s="195"/>
      <c r="N44" s="195"/>
      <c r="O44" s="196"/>
      <c r="P44" s="152" t="str">
        <f t="shared" si="15"/>
        <v/>
      </c>
      <c r="Q44" s="152" t="str">
        <f t="shared" si="16"/>
        <v/>
      </c>
      <c r="R44" s="152" t="str">
        <f t="shared" si="17"/>
        <v/>
      </c>
      <c r="S44" s="152" t="str">
        <f t="shared" si="18"/>
        <v/>
      </c>
      <c r="T44" s="92"/>
      <c r="V44" s="188" t="str">
        <f t="shared" si="19"/>
        <v>0</v>
      </c>
      <c r="X44" s="139" t="str">
        <f t="shared" si="20"/>
        <v/>
      </c>
      <c r="Y44" s="224" t="str">
        <f t="shared" si="21"/>
        <v/>
      </c>
    </row>
    <row r="45" spans="1:32" ht="15" customHeight="1" thickBot="1">
      <c r="B45" s="304" t="s">
        <v>69</v>
      </c>
      <c r="C45" s="311"/>
      <c r="D45" s="311"/>
      <c r="E45" s="311"/>
      <c r="F45" s="339"/>
      <c r="G45" s="167">
        <f>SUMIF($F32:$F44,"&lt;&gt;DFA",G32:G44)</f>
        <v>0</v>
      </c>
      <c r="H45" s="168">
        <f>SUMIF($F31:$F44,"&lt;&gt;DFA",H31:H44)</f>
        <v>0</v>
      </c>
      <c r="I45" s="365" t="str">
        <f>CONCATENATE(TEXT(COUNTIFS($F32:$F44,"&lt;&gt;DFA",$I32:$I44,"E*"),0),"E, ",TEXT(COUNTIFS($F32:$F44,"&lt;&gt;DFA",$I32:$I44,"C"),0),"C, ",TEXT(COUNTIFS($F32:$F44,"&lt;&gt;DFA",$I32:$I44,"V"),0),"V")</f>
        <v>0E, 0C, 0V</v>
      </c>
      <c r="J45" s="71">
        <f>SUMIF($F32:$F44,"&lt;&gt;DFA",J32:J44)</f>
        <v>0</v>
      </c>
      <c r="K45" s="72">
        <f t="shared" ref="K45:S45" si="22">SUMIF($F32:$F44,"&lt;&gt;DFA",K32:K44)</f>
        <v>0</v>
      </c>
      <c r="L45" s="72">
        <f t="shared" si="22"/>
        <v>0</v>
      </c>
      <c r="M45" s="72">
        <f t="shared" si="22"/>
        <v>0</v>
      </c>
      <c r="N45" s="72">
        <f t="shared" si="22"/>
        <v>0</v>
      </c>
      <c r="O45" s="73">
        <f t="shared" si="22"/>
        <v>0</v>
      </c>
      <c r="P45" s="253">
        <f t="shared" si="22"/>
        <v>0</v>
      </c>
      <c r="Q45" s="72">
        <f t="shared" si="22"/>
        <v>0</v>
      </c>
      <c r="R45" s="72">
        <f t="shared" si="22"/>
        <v>0</v>
      </c>
      <c r="S45" s="73">
        <f t="shared" si="22"/>
        <v>0</v>
      </c>
      <c r="T45" s="331"/>
      <c r="X45" s="139">
        <f>SUMIF($F32:$F44,"&lt;&gt;DFA",X32:X44)</f>
        <v>0</v>
      </c>
      <c r="Y45" s="224">
        <f>SUMIF($F32:$F44,"&lt;&gt;DFA",Y32:Y44)</f>
        <v>0</v>
      </c>
    </row>
    <row r="46" spans="1:32" ht="15" customHeight="1" thickBot="1">
      <c r="B46" s="305"/>
      <c r="C46" s="340"/>
      <c r="D46" s="340"/>
      <c r="E46" s="340"/>
      <c r="F46" s="341"/>
      <c r="G46" s="310">
        <f>SUM(G45:H45)</f>
        <v>0</v>
      </c>
      <c r="H46" s="312"/>
      <c r="I46" s="366"/>
      <c r="J46" s="359">
        <f>SUM(J45:O45)</f>
        <v>0</v>
      </c>
      <c r="K46" s="354"/>
      <c r="L46" s="354"/>
      <c r="M46" s="354"/>
      <c r="N46" s="354"/>
      <c r="O46" s="355"/>
      <c r="P46" s="361">
        <f>SUM(P45:Q45)</f>
        <v>0</v>
      </c>
      <c r="Q46" s="362"/>
      <c r="R46" s="354">
        <f>SUM(R45:S45)</f>
        <v>0</v>
      </c>
      <c r="S46" s="355"/>
      <c r="T46" s="332"/>
    </row>
    <row r="47" spans="1:32" ht="15" customHeight="1" thickBot="1">
      <c r="B47" s="304" t="s">
        <v>70</v>
      </c>
      <c r="C47" s="311"/>
      <c r="D47" s="311"/>
      <c r="E47" s="311"/>
      <c r="F47" s="339"/>
      <c r="G47" s="197">
        <f>G29+G45</f>
        <v>0</v>
      </c>
      <c r="H47" s="198">
        <f>H29+H45</f>
        <v>0</v>
      </c>
      <c r="I47" s="365" t="str">
        <f>CONCATENATE(TEXT(COUNTIFS($F15:$F28,"&lt;&gt;DFA",$I15:$I28,"E*")+COUNTIFS($F32:$F44,"&lt;&gt;DFA",$I32:$I44,"E*"),0),"E, ",TEXT(COUNTIFS($F15:$F28,"&lt;&gt;DFA",$I15:$I28,"C")+COUNTIFS($F32:$F44,"&lt;&gt;DFA",$I32:$I44,"C"),0),"C, ",TEXT(COUNTIFS($F15:$F28,"&lt;&gt;DFA",$I15:$I28,"V")+COUNTIFS($F32:$F44,"&lt;&gt;DFA",$I32:$I44,"V"),0),"V")</f>
        <v>0E, 0C, 0V</v>
      </c>
      <c r="J47" s="285">
        <f t="shared" ref="J47:R47" si="23">J29+J45</f>
        <v>0</v>
      </c>
      <c r="K47" s="200">
        <f t="shared" si="23"/>
        <v>0</v>
      </c>
      <c r="L47" s="200">
        <f t="shared" si="23"/>
        <v>0</v>
      </c>
      <c r="M47" s="200">
        <f t="shared" si="23"/>
        <v>0</v>
      </c>
      <c r="N47" s="200">
        <f t="shared" si="23"/>
        <v>0</v>
      </c>
      <c r="O47" s="286">
        <f t="shared" si="23"/>
        <v>0</v>
      </c>
      <c r="P47" s="199">
        <f>P29+P45</f>
        <v>0</v>
      </c>
      <c r="Q47" s="200">
        <f t="shared" si="23"/>
        <v>0</v>
      </c>
      <c r="R47" s="199">
        <f t="shared" si="23"/>
        <v>0</v>
      </c>
      <c r="S47" s="286">
        <f>S29+S45</f>
        <v>0</v>
      </c>
      <c r="T47" s="332"/>
      <c r="X47" s="138">
        <f>SUM(X29,X45)</f>
        <v>0</v>
      </c>
      <c r="Y47" s="138">
        <f>SUM(Y29,Y45)</f>
        <v>0</v>
      </c>
    </row>
    <row r="48" spans="1:32" ht="15" customHeight="1" thickBot="1">
      <c r="B48" s="305"/>
      <c r="C48" s="340"/>
      <c r="D48" s="340"/>
      <c r="E48" s="340"/>
      <c r="F48" s="341"/>
      <c r="G48" s="336">
        <f>G30+G46</f>
        <v>0</v>
      </c>
      <c r="H48" s="338"/>
      <c r="I48" s="366"/>
      <c r="J48" s="356">
        <f>J30+J46</f>
        <v>0</v>
      </c>
      <c r="K48" s="357"/>
      <c r="L48" s="357"/>
      <c r="M48" s="357"/>
      <c r="N48" s="357"/>
      <c r="O48" s="358"/>
      <c r="P48" s="363">
        <f>SUM(P47:Q47)</f>
        <v>0</v>
      </c>
      <c r="Q48" s="364"/>
      <c r="R48" s="357">
        <f>R30+R46</f>
        <v>0</v>
      </c>
      <c r="S48" s="358"/>
      <c r="T48" s="332"/>
    </row>
    <row r="49" spans="2:17" ht="15" customHeight="1"/>
    <row r="50" spans="2:17" ht="15" customHeight="1" thickBot="1">
      <c r="I50" s="57" t="s">
        <v>107</v>
      </c>
      <c r="J50" s="58" t="s">
        <v>113</v>
      </c>
      <c r="K50" s="7"/>
      <c r="L50" s="7"/>
      <c r="M50" s="7"/>
      <c r="N50" s="7"/>
      <c r="O50" s="7"/>
      <c r="P50" s="7"/>
      <c r="Q50" s="7"/>
    </row>
    <row r="51" spans="2:17" ht="15" customHeight="1">
      <c r="B51" s="347" t="s">
        <v>0</v>
      </c>
      <c r="C51" s="350" t="s">
        <v>200</v>
      </c>
      <c r="D51" s="350" t="s">
        <v>26</v>
      </c>
      <c r="E51" s="352" t="s">
        <v>3</v>
      </c>
      <c r="I51" s="57" t="s">
        <v>106</v>
      </c>
      <c r="J51" s="58" t="s">
        <v>114</v>
      </c>
      <c r="K51" s="7"/>
      <c r="L51" s="7"/>
      <c r="M51" s="7"/>
      <c r="N51" s="7"/>
      <c r="O51" s="7"/>
      <c r="P51" s="7"/>
      <c r="Q51" s="7"/>
    </row>
    <row r="52" spans="2:17" ht="15" customHeight="1" thickBot="1">
      <c r="B52" s="348"/>
      <c r="C52" s="351"/>
      <c r="D52" s="351"/>
      <c r="E52" s="353"/>
      <c r="I52" s="57" t="s">
        <v>9</v>
      </c>
      <c r="J52" s="7" t="s">
        <v>27</v>
      </c>
      <c r="K52" s="7"/>
      <c r="L52" s="7"/>
      <c r="M52" s="7"/>
      <c r="N52" s="7"/>
      <c r="O52" s="7"/>
      <c r="P52" s="7"/>
      <c r="Q52" s="7"/>
    </row>
    <row r="53" spans="2:17" ht="15" customHeight="1">
      <c r="B53" s="169" t="e" cm="1" vm="1">
        <f t="array" ref="B53">_xlfn.SEQUENCE(COUNTA(D53:D54))</f>
        <v>#VALUE!</v>
      </c>
      <c r="C53" s="174" t="s">
        <v>232</v>
      </c>
      <c r="D53" s="178"/>
      <c r="E53" s="179" t="str">
        <f>IF(_xlfn.XLOOKUP($C53,D$15:D$44,E$15:E$44,"",0)&lt;&gt;"",_xlfn.CONCAT(_xlfn.XLOOKUP($C53,D$15:D$44,E$15:E$44,"",0),1),"")</f>
        <v/>
      </c>
      <c r="I53" s="57" t="s">
        <v>4</v>
      </c>
      <c r="J53" s="7" t="s">
        <v>28</v>
      </c>
      <c r="K53" s="7"/>
      <c r="L53" s="7"/>
      <c r="M53" s="7"/>
      <c r="N53" s="7"/>
      <c r="O53" s="7"/>
      <c r="P53" s="7"/>
      <c r="Q53" s="7"/>
    </row>
    <row r="54" spans="2:17" ht="15" customHeight="1" thickBot="1">
      <c r="B54" s="170"/>
      <c r="C54" s="175"/>
      <c r="D54" s="171"/>
      <c r="E54" s="180" t="str">
        <f>IF(_xlfn.XLOOKUP($C53,D$15:D$44,E$15:E$44,"",0)&lt;&gt;"",_xlfn.CONCAT(_xlfn.XLOOKUP($C53,D$15:D$44,E$15:E$44,"",0),2),"")</f>
        <v/>
      </c>
      <c r="I54" s="57" t="s">
        <v>5</v>
      </c>
      <c r="J54" s="7" t="s">
        <v>29</v>
      </c>
      <c r="K54" s="7"/>
      <c r="L54" s="7"/>
      <c r="M54" s="7"/>
      <c r="N54" s="7"/>
      <c r="O54" s="7"/>
      <c r="P54" s="7"/>
      <c r="Q54" s="7"/>
    </row>
    <row r="55" spans="2:17" ht="15" customHeight="1">
      <c r="B55" s="169" t="e" cm="1" vm="1">
        <f t="array" ref="B55">_xlfn.SEQUENCE(COUNTA(D55:D56))</f>
        <v>#VALUE!</v>
      </c>
      <c r="C55" s="174" t="s">
        <v>238</v>
      </c>
      <c r="D55" s="172"/>
      <c r="E55" s="181" t="str">
        <f>IF(_xlfn.XLOOKUP($C55,D$15:D$44,E$15:E$44,"",0)&lt;&gt;"",_xlfn.CONCAT(_xlfn.XLOOKUP($C55,D$15:D$44,E$15:E$44,"",0),1),"")</f>
        <v/>
      </c>
      <c r="I55" s="57" t="s">
        <v>6</v>
      </c>
      <c r="J55" s="7" t="s">
        <v>30</v>
      </c>
    </row>
    <row r="56" spans="2:17" ht="15" customHeight="1" thickBot="1">
      <c r="B56" s="170"/>
      <c r="C56" s="175"/>
      <c r="D56" s="173"/>
      <c r="E56" s="182" t="str">
        <f>IF(_xlfn.XLOOKUP($C55,D$15:D$44,E$15:E$44,"",0)&lt;&gt;"",_xlfn.CONCAT(_xlfn.XLOOKUP($C55,D$15:D$44,E$15:E$44,"",0),2),"")</f>
        <v/>
      </c>
      <c r="I56" s="57" t="s">
        <v>7</v>
      </c>
      <c r="J56" s="7" t="s">
        <v>31</v>
      </c>
    </row>
    <row r="57" spans="2:17" ht="15" customHeight="1">
      <c r="B57" s="169" t="e" cm="1" vm="1">
        <f t="array" ref="B57">_xlfn.SEQUENCE(COUNTA(D57:D58))</f>
        <v>#VALUE!</v>
      </c>
      <c r="C57" s="177" t="s">
        <v>233</v>
      </c>
      <c r="D57" s="147"/>
      <c r="E57" s="154" t="str">
        <f>IF(_xlfn.XLOOKUP($C57,D$15:D$44,E$15:E$44,"",0)&lt;&gt;"",_xlfn.CONCAT(_xlfn.XLOOKUP($C57,D$15:D$44,E$15:E$44,"",0),1),"")</f>
        <v/>
      </c>
      <c r="I57" s="57" t="s">
        <v>104</v>
      </c>
      <c r="J57" s="58" t="s">
        <v>115</v>
      </c>
      <c r="K57" s="7"/>
      <c r="L57" s="7"/>
      <c r="M57" s="7"/>
      <c r="N57" s="7"/>
      <c r="O57" s="7"/>
      <c r="P57" s="7"/>
      <c r="Q57" s="7"/>
    </row>
    <row r="58" spans="2:17" ht="15" customHeight="1" thickBot="1">
      <c r="B58" s="170"/>
      <c r="C58" s="175"/>
      <c r="D58" s="173"/>
      <c r="E58" s="182" t="str">
        <f>IF(_xlfn.XLOOKUP($C57,D$15:D$44,E$15:E$44,"",0)&lt;&gt;"",_xlfn.CONCAT(_xlfn.XLOOKUP($C57,D$15:D$44,E$15:E$44,"",0),2),"")</f>
        <v/>
      </c>
      <c r="I58" s="57" t="s">
        <v>105</v>
      </c>
      <c r="J58" s="58" t="s">
        <v>116</v>
      </c>
      <c r="K58" s="7"/>
      <c r="L58" s="7"/>
      <c r="M58" s="7"/>
      <c r="N58" s="7"/>
      <c r="O58" s="7"/>
      <c r="P58" s="7"/>
      <c r="Q58" s="7"/>
    </row>
    <row r="59" spans="2:17" ht="15" customHeight="1">
      <c r="B59" s="169" t="e" cm="1" vm="1">
        <f t="array" ref="B59">_xlfn.SEQUENCE(COUNTA(D59:D60))</f>
        <v>#VALUE!</v>
      </c>
      <c r="C59" s="174" t="s">
        <v>234</v>
      </c>
      <c r="D59" s="172"/>
      <c r="E59" s="181" t="str">
        <f>IF(_xlfn.XLOOKUP($C59,D$15:D$44,E$15:E$44,"",0)&lt;&gt;"",_xlfn.CONCAT(_xlfn.XLOOKUP($C59,D$15:D$44,E$15:E$44,"",0),1),"")</f>
        <v/>
      </c>
      <c r="I59" s="57" t="s">
        <v>12</v>
      </c>
      <c r="J59" s="7" t="s">
        <v>32</v>
      </c>
      <c r="K59" s="7"/>
      <c r="L59" s="7"/>
      <c r="M59" s="7"/>
      <c r="N59" s="7"/>
      <c r="O59" s="7"/>
      <c r="P59" s="7"/>
      <c r="Q59" s="7"/>
    </row>
    <row r="60" spans="2:17" ht="15" customHeight="1" thickBot="1">
      <c r="B60" s="170"/>
      <c r="C60" s="175"/>
      <c r="D60" s="173"/>
      <c r="E60" s="182" t="str">
        <f>IF(_xlfn.XLOOKUP($C59,D$15:D$44,E$15:E$44,"",0)&lt;&gt;"",_xlfn.CONCAT(_xlfn.XLOOKUP($C59,D$15:D$44,E$15:E$44,"",0),2),"")</f>
        <v/>
      </c>
      <c r="I60" s="57" t="s">
        <v>13</v>
      </c>
      <c r="J60" s="7" t="s">
        <v>33</v>
      </c>
      <c r="K60" s="7"/>
      <c r="L60" s="7"/>
      <c r="M60" s="7"/>
      <c r="N60" s="7"/>
      <c r="O60" s="7"/>
      <c r="P60" s="7"/>
      <c r="Q60" s="7"/>
    </row>
    <row r="61" spans="2:17" ht="15" customHeight="1">
      <c r="B61" s="169" t="e" cm="1" vm="1">
        <f t="array" ref="B61">_xlfn.SEQUENCE(COUNTA(D61:D62))</f>
        <v>#VALUE!</v>
      </c>
      <c r="C61" s="174" t="s">
        <v>235</v>
      </c>
      <c r="D61" s="172"/>
      <c r="E61" s="181" t="str">
        <f>IF(_xlfn.XLOOKUP($C61,D$15:D$44,E$15:E$44,"",0)&lt;&gt;"",_xlfn.CONCAT(_xlfn.XLOOKUP($C61,D$15:D$44,E$15:E$44,"",0),1),"")</f>
        <v/>
      </c>
      <c r="I61" s="57" t="s">
        <v>10</v>
      </c>
      <c r="J61" s="7" t="s">
        <v>34</v>
      </c>
      <c r="K61" s="7"/>
      <c r="L61" s="7"/>
      <c r="M61" s="7"/>
      <c r="N61" s="7"/>
      <c r="O61" s="7"/>
      <c r="P61" s="7"/>
      <c r="Q61" s="7"/>
    </row>
    <row r="62" spans="2:17" ht="15" customHeight="1" thickBot="1">
      <c r="B62" s="170"/>
      <c r="C62" s="175"/>
      <c r="D62" s="176"/>
      <c r="E62" s="183" t="str">
        <f>IF(_xlfn.XLOOKUP($C61,D$15:D$44,E$15:E$44,"",0)&lt;&gt;"",_xlfn.CONCAT(_xlfn.XLOOKUP($C61,D$15:D$44,E$15:E$44,"",0),2),"")</f>
        <v/>
      </c>
      <c r="I62" s="57" t="s">
        <v>11</v>
      </c>
      <c r="J62" s="7" t="s">
        <v>35</v>
      </c>
      <c r="K62" s="7"/>
      <c r="L62" s="7"/>
      <c r="M62" s="7"/>
      <c r="N62" s="7"/>
      <c r="O62" s="7"/>
      <c r="P62" s="7"/>
      <c r="Q62" s="7"/>
    </row>
    <row r="63" spans="2:17" ht="15" customHeight="1">
      <c r="B63" s="169" t="e" cm="1" vm="1">
        <f t="array" ref="B63">_xlfn.SEQUENCE(COUNTA(D63:D64))</f>
        <v>#VALUE!</v>
      </c>
      <c r="C63" s="174" t="s">
        <v>236</v>
      </c>
      <c r="D63" s="172"/>
      <c r="E63" s="181" t="str">
        <f>IF(_xlfn.XLOOKUP($C63,D$15:D$44,E$15:E$44,"",0)&lt;&gt;"",_xlfn.CONCAT(_xlfn.XLOOKUP($C63,D$15:D$44,E$15:E$44,"",0),1),"")</f>
        <v/>
      </c>
      <c r="I63" s="57" t="s">
        <v>21</v>
      </c>
      <c r="J63" s="7" t="s">
        <v>36</v>
      </c>
      <c r="K63" s="7"/>
      <c r="L63" s="7"/>
      <c r="M63" s="7"/>
      <c r="N63" s="7"/>
      <c r="O63" s="7"/>
      <c r="P63" s="7"/>
      <c r="Q63" s="7"/>
    </row>
    <row r="64" spans="2:17" ht="15" customHeight="1" thickBot="1">
      <c r="B64" s="170"/>
      <c r="C64" s="175"/>
      <c r="D64" s="173"/>
      <c r="E64" s="182" t="str">
        <f>IF(_xlfn.XLOOKUP($C63,D$15:D$44,E$15:E$44,"",0)&lt;&gt;"",_xlfn.CONCAT(_xlfn.XLOOKUP($C63,D$15:D$44,E$15:E$44,"",0),2),"")</f>
        <v/>
      </c>
      <c r="I64" s="57" t="s">
        <v>23</v>
      </c>
      <c r="J64" s="7" t="s">
        <v>189</v>
      </c>
      <c r="K64" s="7"/>
      <c r="L64" s="7"/>
      <c r="M64" s="7"/>
      <c r="N64" s="7"/>
      <c r="O64" s="7"/>
      <c r="P64" s="7"/>
      <c r="Q64" s="7"/>
    </row>
    <row r="65" spans="2:20" ht="15" customHeight="1">
      <c r="B65" s="169" t="e" cm="1" vm="1">
        <f t="array" ref="B65">_xlfn.SEQUENCE(COUNTA(D65:D66))</f>
        <v>#VALUE!</v>
      </c>
      <c r="C65" s="174" t="s">
        <v>237</v>
      </c>
      <c r="D65" s="172"/>
      <c r="E65" s="181" t="str">
        <f>IF(_xlfn.XLOOKUP($C65,D$15:D$44,E$15:E$44,"",0)&lt;&gt;"",_xlfn.CONCAT(_xlfn.XLOOKUP($C65,D$15:D$44,E$15:E$44,"",0),1),"")</f>
        <v/>
      </c>
      <c r="I65" s="57" t="s">
        <v>22</v>
      </c>
      <c r="J65" s="7" t="s">
        <v>37</v>
      </c>
      <c r="K65" s="7"/>
      <c r="L65" s="7"/>
      <c r="M65" s="7"/>
      <c r="N65" s="7"/>
      <c r="O65" s="7"/>
      <c r="P65" s="7"/>
      <c r="Q65" s="7"/>
    </row>
    <row r="66" spans="2:20" ht="15" customHeight="1" thickBot="1">
      <c r="B66" s="170"/>
      <c r="C66" s="175"/>
      <c r="D66" s="173"/>
      <c r="E66" s="182" t="str">
        <f>IF(_xlfn.XLOOKUP($C65,D$15:D$44,E$15:E$44,"",0)&lt;&gt;"",_xlfn.CONCAT(_xlfn.XLOOKUP($C65,D$15:D$44,E$15:E$44,"",0),2),"")</f>
        <v/>
      </c>
      <c r="I66" s="57"/>
      <c r="J66" s="7"/>
      <c r="K66" s="7"/>
      <c r="L66" s="7"/>
      <c r="M66" s="7"/>
      <c r="N66" s="7"/>
      <c r="O66" s="7"/>
      <c r="P66" s="7"/>
      <c r="Q66" s="7"/>
    </row>
    <row r="67" spans="2:20" ht="15" customHeight="1">
      <c r="C67" s="349"/>
      <c r="D67" s="164"/>
      <c r="E67" s="165"/>
      <c r="I67" s="57" t="s">
        <v>197</v>
      </c>
      <c r="J67" s="7" t="s">
        <v>198</v>
      </c>
    </row>
    <row r="68" spans="2:20" ht="15" customHeight="1">
      <c r="C68" s="349"/>
      <c r="D68" s="164"/>
      <c r="E68" s="165"/>
      <c r="I68" s="57" t="s">
        <v>200</v>
      </c>
      <c r="J68" s="7" t="s">
        <v>201</v>
      </c>
    </row>
    <row r="69" spans="2:20" ht="15" customHeight="1">
      <c r="C69" s="349"/>
      <c r="D69" s="164"/>
      <c r="E69" s="165"/>
      <c r="I69" s="57" t="s">
        <v>203</v>
      </c>
      <c r="J69" s="7" t="s">
        <v>204</v>
      </c>
    </row>
    <row r="70" spans="2:20" ht="15" customHeight="1">
      <c r="C70" s="349"/>
      <c r="D70" s="164"/>
      <c r="E70" s="165"/>
    </row>
    <row r="71" spans="2:20" ht="15" customHeight="1"/>
    <row r="72" spans="2:20" ht="15" customHeight="1">
      <c r="C72" s="32" t="str">
        <f>Pagina1!$B$47</f>
        <v>DECAN,</v>
      </c>
      <c r="E72" s="97">
        <f>Pagina1!F50</f>
        <v>0</v>
      </c>
      <c r="K72" s="296" t="str">
        <f>Pagina1!$I$47</f>
        <v>DIRECTOR DEPARTAMENT,</v>
      </c>
      <c r="L72" s="296"/>
      <c r="M72" s="296"/>
      <c r="N72" s="296"/>
      <c r="O72" s="296"/>
      <c r="P72" s="296"/>
      <c r="Q72" s="296"/>
      <c r="R72" s="296"/>
      <c r="S72" s="296"/>
      <c r="T72" s="296"/>
    </row>
    <row r="73" spans="2:20" ht="15" customHeight="1">
      <c r="B73" s="13"/>
      <c r="E73" s="98"/>
      <c r="K73" s="13"/>
      <c r="L73" s="13"/>
      <c r="M73" s="13"/>
      <c r="N73" s="13"/>
      <c r="O73" s="13"/>
      <c r="P73" s="13"/>
      <c r="Q73" s="13"/>
      <c r="R73" s="13"/>
      <c r="S73" s="13"/>
      <c r="T73" s="13"/>
    </row>
    <row r="74" spans="2:20" ht="15" customHeight="1">
      <c r="B74" s="32">
        <f>Pagina1!$A$49</f>
        <v>0</v>
      </c>
      <c r="C74" s="32"/>
      <c r="D74" s="13"/>
      <c r="E74" s="97"/>
      <c r="F74" s="13"/>
      <c r="G74" s="13"/>
      <c r="H74" s="13"/>
      <c r="I74" s="13"/>
      <c r="J74" s="296">
        <f>Pagina1!$G$49</f>
        <v>0</v>
      </c>
      <c r="K74" s="296"/>
      <c r="L74" s="296"/>
      <c r="M74" s="296"/>
      <c r="N74" s="296"/>
      <c r="O74" s="296"/>
      <c r="P74" s="296"/>
      <c r="Q74" s="296"/>
      <c r="R74" s="296"/>
      <c r="S74" s="296"/>
      <c r="T74" s="296"/>
    </row>
    <row r="75" spans="2:20" ht="15" customHeight="1">
      <c r="C75" s="32"/>
      <c r="D75" s="13"/>
      <c r="E75" s="13"/>
      <c r="F75" s="13"/>
      <c r="G75" s="13"/>
      <c r="H75" s="13"/>
      <c r="I75" s="13"/>
      <c r="J75" s="13"/>
      <c r="K75" s="13"/>
      <c r="L75" s="13"/>
      <c r="M75" s="13"/>
      <c r="N75" s="13"/>
      <c r="O75" s="13"/>
      <c r="P75" s="98"/>
    </row>
    <row r="76" spans="2:20">
      <c r="B76" s="83"/>
      <c r="C76" s="83"/>
      <c r="D76" s="83"/>
      <c r="E76" s="83"/>
      <c r="F76" s="83"/>
      <c r="G76" s="83"/>
      <c r="H76" s="83"/>
      <c r="I76" s="83"/>
      <c r="J76" s="83"/>
      <c r="K76" s="83"/>
      <c r="L76" s="83"/>
      <c r="M76" s="83"/>
      <c r="N76" s="83"/>
      <c r="O76" s="83"/>
      <c r="P76" s="83"/>
      <c r="Q76" s="83"/>
      <c r="R76" s="83"/>
      <c r="S76" s="83"/>
      <c r="T76" s="83"/>
    </row>
    <row r="77" spans="2:20">
      <c r="B77" s="83"/>
      <c r="C77" s="83"/>
      <c r="D77" s="83"/>
      <c r="E77" s="83"/>
      <c r="F77" s="83"/>
      <c r="G77" s="83"/>
      <c r="H77" s="83"/>
      <c r="I77" s="83"/>
      <c r="J77" s="83"/>
      <c r="K77" s="83"/>
      <c r="L77" s="83"/>
      <c r="M77" s="83"/>
      <c r="N77" s="83"/>
      <c r="O77" s="83"/>
      <c r="P77" s="83"/>
      <c r="Q77" s="83"/>
      <c r="R77" s="83"/>
      <c r="S77" s="83"/>
      <c r="T77" s="83"/>
    </row>
    <row r="78" spans="2:20">
      <c r="B78" s="83"/>
      <c r="C78" s="83"/>
      <c r="D78" s="83"/>
      <c r="E78" s="83"/>
      <c r="F78" s="83"/>
      <c r="G78" s="83"/>
      <c r="H78" s="83"/>
      <c r="I78" s="83"/>
      <c r="J78" s="83"/>
      <c r="K78" s="83"/>
      <c r="L78" s="83"/>
      <c r="M78" s="83"/>
      <c r="N78" s="83"/>
      <c r="O78" s="83"/>
      <c r="P78" s="83"/>
      <c r="Q78" s="83"/>
      <c r="R78" s="83"/>
      <c r="S78" s="83"/>
      <c r="T78" s="83"/>
    </row>
    <row r="79" spans="2:20">
      <c r="B79" s="83"/>
      <c r="C79" s="83"/>
      <c r="D79" s="83"/>
      <c r="E79" s="83"/>
      <c r="F79" s="83"/>
      <c r="G79" s="83"/>
      <c r="H79" s="83"/>
      <c r="I79" s="83"/>
      <c r="J79" s="83"/>
      <c r="K79" s="83"/>
      <c r="L79" s="83"/>
      <c r="M79" s="83"/>
      <c r="N79" s="83"/>
      <c r="O79" s="83"/>
      <c r="P79" s="83"/>
      <c r="Q79" s="83"/>
      <c r="R79" s="83"/>
      <c r="S79" s="83"/>
      <c r="T79" s="83"/>
    </row>
    <row r="80" spans="2:20">
      <c r="B80" s="83"/>
      <c r="C80" s="83"/>
      <c r="D80" s="83"/>
      <c r="E80" s="83"/>
      <c r="F80" s="83"/>
      <c r="G80" s="83"/>
      <c r="H80" s="83"/>
      <c r="I80" s="83"/>
      <c r="J80" s="83"/>
      <c r="K80" s="83"/>
      <c r="L80" s="83"/>
      <c r="M80" s="83"/>
      <c r="N80" s="83"/>
      <c r="O80" s="83"/>
      <c r="P80" s="83"/>
      <c r="Q80" s="83"/>
      <c r="R80" s="83"/>
      <c r="S80" s="83"/>
      <c r="T80" s="83"/>
    </row>
    <row r="81" spans="2:20">
      <c r="B81" s="83"/>
      <c r="C81" s="83"/>
      <c r="D81" s="83"/>
      <c r="E81" s="83"/>
      <c r="F81" s="83"/>
      <c r="G81" s="83"/>
      <c r="H81" s="83"/>
      <c r="I81" s="83"/>
      <c r="J81" s="83"/>
      <c r="K81" s="83"/>
      <c r="L81" s="83"/>
      <c r="M81" s="83"/>
      <c r="N81" s="83"/>
      <c r="O81" s="83"/>
      <c r="P81" s="83"/>
      <c r="Q81" s="83"/>
      <c r="R81" s="83"/>
      <c r="S81" s="83"/>
      <c r="T81" s="83"/>
    </row>
    <row r="82" spans="2:20">
      <c r="B82" s="83"/>
      <c r="C82" s="83"/>
      <c r="D82" s="83"/>
      <c r="E82" s="83"/>
      <c r="F82" s="83"/>
      <c r="G82" s="83"/>
      <c r="H82" s="83"/>
      <c r="I82" s="83"/>
      <c r="J82" s="83"/>
      <c r="K82" s="83"/>
      <c r="L82" s="83"/>
      <c r="M82" s="83"/>
      <c r="N82" s="83"/>
      <c r="O82" s="83"/>
      <c r="P82" s="83"/>
      <c r="Q82" s="83"/>
      <c r="R82" s="83"/>
      <c r="S82" s="83"/>
      <c r="T82" s="83"/>
    </row>
    <row r="83" spans="2:20">
      <c r="B83" s="83"/>
      <c r="C83" s="83"/>
      <c r="D83" s="83"/>
      <c r="E83" s="83"/>
      <c r="F83" s="83"/>
      <c r="G83" s="83"/>
      <c r="H83" s="83"/>
      <c r="I83" s="83"/>
      <c r="J83" s="83"/>
      <c r="K83" s="83"/>
      <c r="L83" s="83"/>
      <c r="M83" s="83"/>
      <c r="N83" s="83"/>
      <c r="O83" s="83"/>
      <c r="P83" s="83"/>
      <c r="Q83" s="83"/>
      <c r="R83" s="83"/>
      <c r="S83" s="83"/>
      <c r="T83" s="83"/>
    </row>
    <row r="84" spans="2:20">
      <c r="B84" s="83"/>
      <c r="C84" s="83"/>
      <c r="D84" s="83"/>
      <c r="E84" s="83"/>
      <c r="F84" s="83"/>
      <c r="G84" s="83"/>
      <c r="H84" s="83"/>
      <c r="I84" s="83"/>
      <c r="J84" s="83"/>
      <c r="K84" s="83"/>
      <c r="L84" s="83"/>
      <c r="M84" s="83"/>
      <c r="N84" s="83"/>
      <c r="O84" s="83"/>
      <c r="P84" s="83"/>
      <c r="Q84" s="83"/>
      <c r="R84" s="83"/>
      <c r="S84" s="83"/>
      <c r="T84" s="83"/>
    </row>
    <row r="85" spans="2:20">
      <c r="B85" s="83"/>
      <c r="C85" s="83"/>
      <c r="D85" s="83"/>
      <c r="E85" s="83"/>
      <c r="F85" s="83"/>
      <c r="G85" s="83"/>
      <c r="H85" s="83"/>
      <c r="I85" s="83"/>
      <c r="J85" s="83"/>
      <c r="K85" s="83"/>
      <c r="L85" s="83"/>
      <c r="M85" s="83"/>
      <c r="N85" s="83"/>
      <c r="O85" s="83"/>
      <c r="P85" s="83"/>
      <c r="Q85" s="83"/>
      <c r="R85" s="83"/>
      <c r="S85" s="83"/>
      <c r="T85" s="83"/>
    </row>
    <row r="86" spans="2:20">
      <c r="B86" s="83"/>
      <c r="C86" s="83"/>
      <c r="D86" s="83"/>
      <c r="E86" s="83"/>
      <c r="F86" s="83"/>
      <c r="G86" s="83"/>
      <c r="H86" s="83"/>
      <c r="I86" s="83"/>
      <c r="J86" s="83"/>
      <c r="K86" s="83"/>
      <c r="L86" s="83"/>
      <c r="M86" s="83"/>
      <c r="N86" s="83"/>
      <c r="O86" s="83"/>
      <c r="P86" s="83"/>
      <c r="Q86" s="83"/>
      <c r="R86" s="83"/>
      <c r="S86" s="83"/>
      <c r="T86" s="83"/>
    </row>
    <row r="87" spans="2:20">
      <c r="B87" s="83"/>
      <c r="C87" s="83"/>
      <c r="D87" s="83"/>
      <c r="E87" s="83"/>
      <c r="F87" s="83"/>
      <c r="G87" s="83"/>
      <c r="H87" s="83"/>
      <c r="I87" s="83"/>
      <c r="J87" s="83"/>
      <c r="K87" s="83"/>
      <c r="L87" s="83"/>
      <c r="M87" s="83"/>
      <c r="N87" s="83"/>
      <c r="O87" s="83"/>
      <c r="P87" s="83"/>
      <c r="Q87" s="83"/>
      <c r="R87" s="83"/>
      <c r="S87" s="83"/>
      <c r="T87" s="83"/>
    </row>
    <row r="88" spans="2:20">
      <c r="B88" s="83"/>
      <c r="C88" s="83"/>
      <c r="D88" s="83"/>
      <c r="E88" s="83"/>
      <c r="F88" s="83"/>
      <c r="G88" s="83"/>
      <c r="H88" s="83"/>
      <c r="I88" s="83"/>
      <c r="J88" s="83"/>
      <c r="K88" s="83"/>
      <c r="L88" s="83"/>
      <c r="M88" s="83"/>
      <c r="N88" s="83"/>
      <c r="O88" s="83"/>
      <c r="P88" s="83"/>
      <c r="Q88" s="83"/>
      <c r="R88" s="83"/>
      <c r="S88" s="83"/>
      <c r="T88" s="83"/>
    </row>
    <row r="89" spans="2:20">
      <c r="B89" s="83"/>
      <c r="C89" s="83"/>
      <c r="D89" s="83"/>
      <c r="E89" s="83"/>
      <c r="F89" s="83"/>
      <c r="G89" s="83"/>
      <c r="H89" s="83"/>
      <c r="I89" s="83"/>
      <c r="J89" s="83"/>
      <c r="K89" s="83"/>
      <c r="L89" s="83"/>
      <c r="M89" s="83"/>
      <c r="N89" s="83"/>
      <c r="O89" s="83"/>
      <c r="P89" s="83"/>
      <c r="Q89" s="83"/>
      <c r="R89" s="83"/>
      <c r="S89" s="83"/>
      <c r="T89" s="83"/>
    </row>
    <row r="90" spans="2:20">
      <c r="B90" s="83"/>
      <c r="C90" s="83"/>
      <c r="D90" s="83"/>
      <c r="E90" s="83"/>
      <c r="F90" s="83"/>
      <c r="G90" s="83"/>
      <c r="H90" s="83"/>
      <c r="I90" s="83"/>
      <c r="J90" s="83"/>
      <c r="K90" s="83"/>
      <c r="L90" s="83"/>
      <c r="M90" s="83"/>
      <c r="N90" s="83"/>
      <c r="O90" s="83"/>
      <c r="P90" s="83"/>
      <c r="Q90" s="83"/>
      <c r="R90" s="83"/>
      <c r="S90" s="83"/>
      <c r="T90" s="83"/>
    </row>
    <row r="91" spans="2:20">
      <c r="B91" s="83"/>
      <c r="C91" s="83"/>
      <c r="D91" s="83"/>
      <c r="E91" s="83"/>
      <c r="F91" s="83"/>
      <c r="G91" s="83"/>
      <c r="H91" s="83"/>
      <c r="I91" s="83"/>
      <c r="J91" s="83"/>
      <c r="K91" s="83"/>
      <c r="L91" s="83"/>
      <c r="M91" s="83"/>
      <c r="N91" s="83"/>
      <c r="O91" s="83"/>
      <c r="P91" s="83"/>
      <c r="Q91" s="83"/>
      <c r="R91" s="83"/>
      <c r="S91" s="83"/>
      <c r="T91" s="83"/>
    </row>
    <row r="92" spans="2:20">
      <c r="B92" s="83"/>
      <c r="C92" s="83"/>
      <c r="D92" s="83"/>
      <c r="E92" s="83"/>
      <c r="F92" s="83"/>
      <c r="G92" s="83"/>
      <c r="H92" s="83"/>
      <c r="I92" s="83"/>
      <c r="J92" s="83"/>
      <c r="K92" s="83"/>
      <c r="L92" s="83"/>
      <c r="M92" s="83"/>
      <c r="N92" s="83"/>
      <c r="O92" s="83"/>
      <c r="P92" s="83"/>
      <c r="Q92" s="83"/>
      <c r="R92" s="83"/>
      <c r="S92" s="83"/>
      <c r="T92" s="83"/>
    </row>
    <row r="93" spans="2:20">
      <c r="B93" s="83"/>
      <c r="C93" s="83"/>
      <c r="D93" s="83"/>
      <c r="E93" s="83"/>
      <c r="F93" s="83"/>
      <c r="G93" s="83"/>
      <c r="H93" s="83"/>
      <c r="I93" s="83"/>
      <c r="J93" s="83"/>
      <c r="K93" s="83"/>
      <c r="L93" s="83"/>
      <c r="M93" s="83"/>
      <c r="N93" s="83"/>
      <c r="O93" s="83"/>
      <c r="P93" s="83"/>
      <c r="Q93" s="83"/>
      <c r="R93" s="83"/>
      <c r="S93" s="83"/>
      <c r="T93" s="83"/>
    </row>
    <row r="94" spans="2:20">
      <c r="B94" s="83"/>
      <c r="C94" s="83"/>
      <c r="D94" s="83"/>
      <c r="E94" s="83"/>
      <c r="F94" s="83"/>
      <c r="G94" s="83"/>
      <c r="H94" s="83"/>
      <c r="I94" s="83"/>
      <c r="J94" s="83"/>
      <c r="K94" s="83"/>
      <c r="L94" s="83"/>
      <c r="M94" s="83"/>
      <c r="N94" s="83"/>
      <c r="O94" s="83"/>
      <c r="P94" s="83"/>
      <c r="Q94" s="83"/>
      <c r="R94" s="83"/>
      <c r="S94" s="83"/>
      <c r="T94" s="83"/>
    </row>
    <row r="95" spans="2:20">
      <c r="B95" s="83"/>
      <c r="C95" s="83"/>
      <c r="D95" s="83"/>
      <c r="E95" s="83"/>
      <c r="F95" s="83"/>
      <c r="G95" s="83"/>
      <c r="H95" s="83"/>
      <c r="I95" s="83"/>
      <c r="J95" s="83"/>
      <c r="K95" s="83"/>
      <c r="L95" s="83"/>
      <c r="M95" s="83"/>
      <c r="N95" s="83"/>
      <c r="O95" s="83"/>
      <c r="P95" s="83"/>
      <c r="Q95" s="83"/>
      <c r="R95" s="83"/>
      <c r="S95" s="83"/>
      <c r="T95" s="83"/>
    </row>
    <row r="96" spans="2:20">
      <c r="B96" s="83"/>
      <c r="C96" s="83"/>
      <c r="D96" s="83"/>
      <c r="E96" s="83"/>
      <c r="F96" s="83"/>
      <c r="G96" s="83"/>
      <c r="H96" s="83"/>
      <c r="I96" s="83"/>
      <c r="J96" s="83"/>
      <c r="K96" s="83"/>
      <c r="L96" s="83"/>
      <c r="M96" s="83"/>
      <c r="N96" s="83"/>
      <c r="O96" s="83"/>
      <c r="P96" s="83"/>
      <c r="Q96" s="83"/>
      <c r="R96" s="83"/>
      <c r="S96" s="83"/>
      <c r="T96" s="83"/>
    </row>
    <row r="97" spans="2:20">
      <c r="B97" s="83"/>
      <c r="C97" s="83"/>
      <c r="D97" s="83"/>
      <c r="E97" s="83"/>
      <c r="F97" s="83"/>
      <c r="G97" s="83"/>
      <c r="H97" s="83"/>
      <c r="I97" s="83"/>
      <c r="J97" s="83"/>
      <c r="K97" s="83"/>
      <c r="L97" s="83"/>
      <c r="M97" s="83"/>
      <c r="N97" s="83"/>
      <c r="O97" s="83"/>
      <c r="P97" s="83"/>
      <c r="Q97" s="83"/>
      <c r="R97" s="83"/>
      <c r="S97" s="83"/>
      <c r="T97" s="83"/>
    </row>
    <row r="98" spans="2:20">
      <c r="B98" s="83"/>
      <c r="C98" s="83"/>
      <c r="D98" s="83"/>
      <c r="E98" s="83"/>
      <c r="F98" s="83"/>
      <c r="G98" s="83"/>
      <c r="H98" s="83"/>
      <c r="I98" s="83"/>
      <c r="J98" s="83"/>
      <c r="K98" s="83"/>
      <c r="L98" s="83"/>
      <c r="M98" s="83"/>
      <c r="N98" s="83"/>
      <c r="O98" s="83"/>
      <c r="P98" s="83"/>
      <c r="Q98" s="83"/>
      <c r="R98" s="83"/>
      <c r="S98" s="83"/>
      <c r="T98" s="83"/>
    </row>
    <row r="99" spans="2:20">
      <c r="B99" s="83"/>
      <c r="C99" s="83"/>
      <c r="D99" s="83"/>
      <c r="E99" s="83"/>
      <c r="F99" s="83"/>
      <c r="G99" s="83"/>
      <c r="H99" s="83"/>
      <c r="I99" s="83"/>
      <c r="J99" s="83"/>
      <c r="K99" s="83"/>
      <c r="L99" s="83"/>
      <c r="M99" s="83"/>
      <c r="N99" s="83"/>
      <c r="O99" s="83"/>
      <c r="P99" s="83"/>
      <c r="Q99" s="83"/>
      <c r="R99" s="83"/>
      <c r="S99" s="83"/>
      <c r="T99" s="83"/>
    </row>
    <row r="100" spans="2:20">
      <c r="B100" s="83"/>
      <c r="C100" s="83"/>
      <c r="D100" s="83"/>
      <c r="E100" s="83"/>
      <c r="F100" s="83"/>
      <c r="G100" s="83"/>
      <c r="H100" s="83"/>
      <c r="I100" s="83"/>
      <c r="J100" s="83"/>
      <c r="K100" s="83"/>
      <c r="L100" s="83"/>
      <c r="M100" s="83"/>
      <c r="N100" s="83"/>
      <c r="O100" s="83"/>
      <c r="P100" s="83"/>
      <c r="Q100" s="83"/>
      <c r="R100" s="83"/>
      <c r="S100" s="83"/>
      <c r="T100" s="83"/>
    </row>
    <row r="101" spans="2:20">
      <c r="B101" s="83"/>
      <c r="C101" s="83"/>
      <c r="D101" s="83"/>
      <c r="E101" s="83"/>
      <c r="F101" s="83"/>
      <c r="G101" s="83"/>
      <c r="H101" s="83"/>
      <c r="I101" s="83"/>
      <c r="J101" s="83"/>
      <c r="K101" s="83"/>
      <c r="L101" s="83"/>
      <c r="M101" s="83"/>
      <c r="N101" s="83"/>
      <c r="O101" s="83"/>
      <c r="P101" s="83"/>
      <c r="Q101" s="83"/>
      <c r="R101" s="83"/>
      <c r="S101" s="83"/>
      <c r="T101" s="83"/>
    </row>
    <row r="102" spans="2:20">
      <c r="B102" s="83"/>
      <c r="C102" s="83"/>
      <c r="D102" s="83"/>
      <c r="E102" s="83"/>
      <c r="F102" s="83"/>
      <c r="G102" s="83"/>
      <c r="H102" s="83"/>
      <c r="I102" s="83"/>
      <c r="J102" s="83"/>
      <c r="K102" s="83"/>
      <c r="L102" s="83"/>
      <c r="M102" s="83"/>
      <c r="N102" s="83"/>
      <c r="O102" s="83"/>
      <c r="P102" s="83"/>
      <c r="Q102" s="83"/>
      <c r="R102" s="83"/>
      <c r="S102" s="83"/>
      <c r="T102" s="83"/>
    </row>
    <row r="103" spans="2:20">
      <c r="B103" s="83"/>
      <c r="C103" s="83"/>
      <c r="D103" s="83"/>
      <c r="E103" s="83"/>
      <c r="F103" s="83"/>
      <c r="G103" s="83"/>
      <c r="H103" s="83"/>
      <c r="I103" s="83"/>
      <c r="J103" s="83"/>
      <c r="K103" s="83"/>
      <c r="L103" s="83"/>
      <c r="M103" s="83"/>
      <c r="N103" s="83"/>
      <c r="O103" s="83"/>
      <c r="P103" s="83"/>
      <c r="Q103" s="83"/>
      <c r="R103" s="83"/>
      <c r="S103" s="83"/>
      <c r="T103" s="83"/>
    </row>
    <row r="104" spans="2:20">
      <c r="B104" s="83"/>
      <c r="C104" s="83"/>
      <c r="D104" s="83"/>
      <c r="E104" s="83"/>
      <c r="F104" s="83"/>
      <c r="G104" s="83"/>
      <c r="H104" s="83"/>
      <c r="I104" s="83"/>
      <c r="J104" s="83"/>
      <c r="K104" s="83"/>
      <c r="L104" s="83"/>
      <c r="M104" s="83"/>
      <c r="N104" s="83"/>
      <c r="O104" s="83"/>
      <c r="P104" s="83"/>
      <c r="Q104" s="83"/>
      <c r="R104" s="83"/>
      <c r="S104" s="83"/>
      <c r="T104" s="83"/>
    </row>
    <row r="105" spans="2:20">
      <c r="B105" s="83"/>
      <c r="C105" s="83"/>
      <c r="D105" s="83"/>
      <c r="E105" s="83"/>
      <c r="F105" s="83"/>
      <c r="G105" s="83"/>
      <c r="H105" s="83"/>
      <c r="I105" s="83"/>
      <c r="J105" s="83"/>
      <c r="K105" s="83"/>
      <c r="L105" s="83"/>
      <c r="M105" s="83"/>
      <c r="N105" s="83"/>
      <c r="O105" s="83"/>
      <c r="P105" s="83"/>
      <c r="Q105" s="83"/>
      <c r="R105" s="83"/>
      <c r="S105" s="83"/>
      <c r="T105" s="83"/>
    </row>
    <row r="106" spans="2:20">
      <c r="B106" s="83"/>
      <c r="C106" s="83"/>
      <c r="D106" s="83"/>
      <c r="E106" s="83"/>
      <c r="F106" s="83"/>
      <c r="G106" s="83"/>
      <c r="H106" s="83"/>
      <c r="I106" s="83"/>
      <c r="J106" s="83"/>
      <c r="K106" s="83"/>
      <c r="L106" s="83"/>
      <c r="M106" s="83"/>
      <c r="N106" s="83"/>
      <c r="O106" s="83"/>
      <c r="P106" s="83"/>
      <c r="Q106" s="83"/>
      <c r="R106" s="83"/>
      <c r="S106" s="83"/>
      <c r="T106" s="83"/>
    </row>
    <row r="107" spans="2:20">
      <c r="B107" s="83"/>
      <c r="C107" s="83"/>
      <c r="D107" s="83"/>
      <c r="E107" s="83"/>
      <c r="F107" s="83"/>
      <c r="G107" s="83"/>
      <c r="H107" s="83"/>
      <c r="I107" s="83"/>
      <c r="J107" s="83"/>
      <c r="K107" s="83"/>
      <c r="L107" s="83"/>
      <c r="M107" s="83"/>
      <c r="N107" s="83"/>
      <c r="O107" s="83"/>
      <c r="P107" s="83"/>
      <c r="Q107" s="83"/>
      <c r="R107" s="83"/>
      <c r="S107" s="83"/>
      <c r="T107" s="83"/>
    </row>
    <row r="108" spans="2:20">
      <c r="B108" s="83"/>
      <c r="C108" s="83"/>
      <c r="D108" s="83"/>
      <c r="E108" s="83"/>
      <c r="F108" s="83"/>
      <c r="G108" s="83"/>
      <c r="H108" s="83"/>
      <c r="I108" s="83"/>
      <c r="J108" s="83"/>
      <c r="K108" s="83"/>
      <c r="L108" s="83"/>
      <c r="M108" s="83"/>
      <c r="N108" s="83"/>
      <c r="O108" s="83"/>
      <c r="P108" s="83"/>
      <c r="Q108" s="83"/>
      <c r="R108" s="83"/>
      <c r="S108" s="83"/>
      <c r="T108" s="83"/>
    </row>
    <row r="109" spans="2:20">
      <c r="B109" s="83"/>
      <c r="C109" s="83"/>
      <c r="D109" s="83"/>
      <c r="E109" s="83"/>
      <c r="F109" s="83"/>
      <c r="G109" s="83"/>
      <c r="H109" s="83"/>
      <c r="I109" s="83"/>
      <c r="J109" s="83"/>
      <c r="K109" s="83"/>
      <c r="L109" s="83"/>
      <c r="M109" s="83"/>
      <c r="N109" s="83"/>
      <c r="O109" s="83"/>
      <c r="P109" s="83"/>
      <c r="Q109" s="83"/>
      <c r="R109" s="83"/>
      <c r="S109" s="83"/>
      <c r="T109" s="83"/>
    </row>
    <row r="110" spans="2:20">
      <c r="B110" s="83"/>
      <c r="C110" s="83"/>
      <c r="D110" s="83"/>
      <c r="E110" s="83"/>
      <c r="F110" s="83"/>
      <c r="G110" s="83"/>
      <c r="H110" s="83"/>
      <c r="I110" s="83"/>
      <c r="J110" s="83"/>
      <c r="K110" s="83"/>
      <c r="L110" s="83"/>
      <c r="M110" s="83"/>
      <c r="N110" s="83"/>
      <c r="O110" s="83"/>
      <c r="P110" s="83"/>
      <c r="Q110" s="83"/>
      <c r="R110" s="83"/>
      <c r="S110" s="83"/>
      <c r="T110" s="83"/>
    </row>
    <row r="111" spans="2:20">
      <c r="B111" s="83"/>
      <c r="C111" s="83"/>
      <c r="D111" s="83"/>
      <c r="E111" s="83"/>
      <c r="F111" s="83"/>
      <c r="G111" s="83"/>
      <c r="H111" s="83"/>
      <c r="I111" s="83"/>
      <c r="J111" s="83"/>
      <c r="K111" s="83"/>
      <c r="L111" s="83"/>
      <c r="M111" s="83"/>
      <c r="N111" s="83"/>
      <c r="O111" s="83"/>
      <c r="P111" s="83"/>
      <c r="Q111" s="83"/>
      <c r="R111" s="83"/>
      <c r="S111" s="83"/>
      <c r="T111" s="83"/>
    </row>
    <row r="112" spans="2:20">
      <c r="B112" s="83"/>
      <c r="C112" s="83"/>
      <c r="D112" s="83"/>
      <c r="E112" s="83"/>
      <c r="F112" s="83"/>
      <c r="G112" s="83"/>
      <c r="H112" s="83"/>
      <c r="I112" s="83"/>
      <c r="J112" s="83"/>
      <c r="K112" s="83"/>
      <c r="L112" s="83"/>
      <c r="M112" s="83"/>
      <c r="N112" s="83"/>
      <c r="O112" s="83"/>
      <c r="P112" s="83"/>
      <c r="Q112" s="83"/>
      <c r="R112" s="83"/>
      <c r="S112" s="83"/>
      <c r="T112" s="83"/>
    </row>
    <row r="113" spans="2:20">
      <c r="B113" s="83"/>
      <c r="C113" s="83"/>
      <c r="D113" s="83"/>
      <c r="E113" s="83"/>
      <c r="F113" s="83"/>
      <c r="G113" s="83"/>
      <c r="H113" s="83"/>
      <c r="I113" s="83"/>
      <c r="J113" s="83"/>
      <c r="K113" s="83"/>
      <c r="L113" s="83"/>
      <c r="M113" s="83"/>
      <c r="N113" s="83"/>
      <c r="O113" s="83"/>
      <c r="P113" s="83"/>
      <c r="Q113" s="83"/>
      <c r="R113" s="83"/>
      <c r="S113" s="83"/>
      <c r="T113" s="83"/>
    </row>
    <row r="114" spans="2:20">
      <c r="B114" s="83"/>
      <c r="C114" s="83"/>
      <c r="D114" s="83"/>
      <c r="E114" s="83"/>
      <c r="F114" s="83"/>
      <c r="G114" s="83"/>
      <c r="H114" s="83"/>
      <c r="I114" s="83"/>
      <c r="J114" s="83"/>
      <c r="K114" s="83"/>
      <c r="L114" s="83"/>
      <c r="M114" s="83"/>
      <c r="N114" s="83"/>
      <c r="O114" s="83"/>
      <c r="P114" s="83"/>
      <c r="Q114" s="83"/>
      <c r="R114" s="83"/>
      <c r="S114" s="83"/>
      <c r="T114" s="83"/>
    </row>
    <row r="115" spans="2:20">
      <c r="B115" s="83"/>
      <c r="C115" s="83"/>
      <c r="D115" s="83"/>
      <c r="E115" s="83"/>
      <c r="F115" s="83"/>
      <c r="G115" s="83"/>
      <c r="H115" s="83"/>
      <c r="I115" s="83"/>
      <c r="J115" s="83"/>
      <c r="K115" s="83"/>
      <c r="L115" s="83"/>
      <c r="M115" s="83"/>
      <c r="N115" s="83"/>
      <c r="O115" s="83"/>
      <c r="P115" s="83"/>
      <c r="Q115" s="83"/>
      <c r="R115" s="83"/>
      <c r="S115" s="83"/>
      <c r="T115" s="83"/>
    </row>
    <row r="116" spans="2:20">
      <c r="B116" s="83"/>
      <c r="C116" s="83"/>
      <c r="D116" s="83"/>
      <c r="E116" s="83"/>
      <c r="F116" s="83"/>
      <c r="G116" s="83"/>
      <c r="H116" s="83"/>
      <c r="I116" s="83"/>
      <c r="J116" s="83"/>
      <c r="K116" s="83"/>
      <c r="L116" s="83"/>
      <c r="M116" s="83"/>
      <c r="N116" s="83"/>
      <c r="O116" s="83"/>
      <c r="P116" s="83"/>
      <c r="Q116" s="83"/>
      <c r="R116" s="83"/>
      <c r="S116" s="83"/>
      <c r="T116" s="83"/>
    </row>
    <row r="117" spans="2:20">
      <c r="B117" s="83"/>
      <c r="C117" s="83"/>
      <c r="D117" s="83"/>
      <c r="E117" s="83"/>
      <c r="F117" s="83"/>
      <c r="G117" s="83"/>
      <c r="H117" s="83"/>
      <c r="I117" s="83"/>
      <c r="J117" s="83"/>
      <c r="K117" s="83"/>
      <c r="L117" s="83"/>
      <c r="M117" s="83"/>
      <c r="N117" s="83"/>
      <c r="O117" s="83"/>
      <c r="P117" s="83"/>
      <c r="Q117" s="83"/>
      <c r="R117" s="83"/>
      <c r="S117" s="83"/>
      <c r="T117" s="83"/>
    </row>
    <row r="118" spans="2:20">
      <c r="B118" s="83"/>
      <c r="C118" s="83"/>
      <c r="D118" s="83"/>
      <c r="E118" s="83"/>
      <c r="F118" s="83"/>
      <c r="G118" s="83"/>
      <c r="H118" s="83"/>
      <c r="I118" s="83"/>
      <c r="J118" s="83"/>
      <c r="K118" s="83"/>
      <c r="L118" s="83"/>
      <c r="M118" s="83"/>
      <c r="N118" s="83"/>
      <c r="O118" s="83"/>
      <c r="P118" s="83"/>
      <c r="Q118" s="83"/>
      <c r="R118" s="83"/>
      <c r="S118" s="83"/>
      <c r="T118" s="83"/>
    </row>
    <row r="119" spans="2:20">
      <c r="B119" s="83"/>
      <c r="C119" s="83"/>
      <c r="D119" s="83"/>
      <c r="E119" s="83"/>
      <c r="F119" s="83"/>
      <c r="G119" s="83"/>
      <c r="H119" s="83"/>
      <c r="I119" s="83"/>
      <c r="J119" s="83"/>
      <c r="K119" s="83"/>
      <c r="L119" s="83"/>
      <c r="M119" s="83"/>
      <c r="N119" s="83"/>
      <c r="O119" s="83"/>
      <c r="P119" s="83"/>
      <c r="Q119" s="83"/>
      <c r="R119" s="83"/>
      <c r="S119" s="83"/>
      <c r="T119" s="83"/>
    </row>
    <row r="120" spans="2:20">
      <c r="B120" s="83"/>
      <c r="C120" s="83"/>
      <c r="D120" s="83"/>
      <c r="E120" s="83"/>
      <c r="F120" s="83"/>
      <c r="G120" s="83"/>
      <c r="H120" s="83"/>
      <c r="I120" s="83"/>
      <c r="J120" s="83"/>
      <c r="K120" s="83"/>
      <c r="L120" s="83"/>
      <c r="M120" s="83"/>
      <c r="N120" s="83"/>
      <c r="O120" s="83"/>
      <c r="P120" s="83"/>
      <c r="Q120" s="83"/>
      <c r="R120" s="83"/>
      <c r="S120" s="83"/>
      <c r="T120" s="83"/>
    </row>
    <row r="121" spans="2:20">
      <c r="B121" s="83"/>
      <c r="C121" s="83"/>
      <c r="D121" s="83"/>
      <c r="E121" s="83"/>
      <c r="F121" s="83"/>
      <c r="G121" s="83"/>
      <c r="H121" s="83"/>
      <c r="I121" s="83"/>
      <c r="J121" s="83"/>
      <c r="K121" s="83"/>
      <c r="L121" s="83"/>
      <c r="M121" s="83"/>
      <c r="N121" s="83"/>
      <c r="O121" s="83"/>
      <c r="P121" s="83"/>
      <c r="Q121" s="83"/>
      <c r="R121" s="83"/>
      <c r="S121" s="83"/>
      <c r="T121" s="83"/>
    </row>
    <row r="122" spans="2:20">
      <c r="B122" s="83"/>
      <c r="C122" s="83"/>
      <c r="D122" s="83"/>
      <c r="E122" s="83"/>
      <c r="F122" s="83"/>
      <c r="G122" s="83"/>
      <c r="H122" s="83"/>
      <c r="I122" s="83"/>
      <c r="J122" s="83"/>
      <c r="K122" s="83"/>
      <c r="L122" s="83"/>
      <c r="M122" s="83"/>
      <c r="N122" s="83"/>
      <c r="O122" s="83"/>
      <c r="P122" s="83"/>
      <c r="Q122" s="83"/>
      <c r="R122" s="83"/>
      <c r="S122" s="83"/>
      <c r="T122" s="83"/>
    </row>
    <row r="123" spans="2:20">
      <c r="B123" s="83"/>
      <c r="C123" s="83"/>
      <c r="D123" s="83"/>
      <c r="E123" s="83"/>
      <c r="F123" s="83"/>
      <c r="G123" s="83"/>
      <c r="H123" s="83"/>
      <c r="I123" s="83"/>
      <c r="J123" s="83"/>
      <c r="K123" s="83"/>
      <c r="L123" s="83"/>
      <c r="M123" s="83"/>
      <c r="N123" s="83"/>
      <c r="O123" s="83"/>
      <c r="P123" s="83"/>
      <c r="Q123" s="83"/>
      <c r="R123" s="83"/>
      <c r="S123" s="83"/>
      <c r="T123" s="83"/>
    </row>
    <row r="124" spans="2:20">
      <c r="B124" s="83"/>
      <c r="C124" s="83"/>
      <c r="D124" s="83"/>
      <c r="E124" s="83"/>
      <c r="F124" s="83"/>
      <c r="G124" s="83"/>
      <c r="H124" s="83"/>
      <c r="I124" s="83"/>
      <c r="J124" s="83"/>
      <c r="K124" s="83"/>
      <c r="L124" s="83"/>
      <c r="M124" s="83"/>
      <c r="N124" s="83"/>
      <c r="O124" s="83"/>
      <c r="P124" s="83"/>
      <c r="Q124" s="83"/>
      <c r="R124" s="83"/>
      <c r="S124" s="83"/>
      <c r="T124" s="83"/>
    </row>
    <row r="125" spans="2:20">
      <c r="B125" s="83"/>
      <c r="C125" s="83"/>
      <c r="D125" s="83"/>
      <c r="E125" s="83"/>
      <c r="F125" s="83"/>
      <c r="G125" s="83"/>
      <c r="H125" s="83"/>
      <c r="I125" s="83"/>
      <c r="J125" s="83"/>
      <c r="K125" s="83"/>
      <c r="L125" s="83"/>
      <c r="M125" s="83"/>
      <c r="N125" s="83"/>
      <c r="O125" s="83"/>
      <c r="P125" s="83"/>
      <c r="Q125" s="83"/>
      <c r="R125" s="83"/>
      <c r="S125" s="83"/>
      <c r="T125" s="83"/>
    </row>
    <row r="126" spans="2:20">
      <c r="B126" s="83"/>
      <c r="C126" s="83"/>
      <c r="D126" s="83"/>
      <c r="E126" s="83"/>
      <c r="F126" s="83"/>
      <c r="G126" s="83"/>
      <c r="H126" s="83"/>
      <c r="I126" s="83"/>
      <c r="J126" s="83"/>
      <c r="K126" s="83"/>
      <c r="L126" s="83"/>
      <c r="M126" s="83"/>
      <c r="N126" s="83"/>
      <c r="O126" s="83"/>
      <c r="P126" s="83"/>
      <c r="Q126" s="83"/>
      <c r="R126" s="83"/>
      <c r="S126" s="83"/>
      <c r="T126" s="83"/>
    </row>
    <row r="127" spans="2:20">
      <c r="B127" s="83"/>
      <c r="C127" s="83"/>
      <c r="D127" s="83"/>
      <c r="E127" s="83"/>
      <c r="F127" s="83"/>
      <c r="G127" s="83"/>
      <c r="H127" s="83"/>
      <c r="I127" s="83"/>
      <c r="J127" s="83"/>
      <c r="K127" s="83"/>
      <c r="L127" s="83"/>
      <c r="M127" s="83"/>
      <c r="N127" s="83"/>
      <c r="O127" s="83"/>
      <c r="P127" s="83"/>
      <c r="Q127" s="83"/>
      <c r="R127" s="83"/>
      <c r="S127" s="83"/>
      <c r="T127" s="83"/>
    </row>
    <row r="128" spans="2:20">
      <c r="B128" s="83"/>
      <c r="C128" s="83"/>
      <c r="D128" s="83"/>
      <c r="E128" s="83"/>
      <c r="F128" s="83"/>
      <c r="G128" s="83"/>
      <c r="H128" s="83"/>
      <c r="I128" s="83"/>
      <c r="J128" s="83"/>
      <c r="K128" s="83"/>
      <c r="L128" s="83"/>
      <c r="M128" s="83"/>
      <c r="N128" s="83"/>
      <c r="O128" s="83"/>
      <c r="P128" s="83"/>
      <c r="Q128" s="83"/>
      <c r="R128" s="83"/>
      <c r="S128" s="83"/>
      <c r="T128" s="83"/>
    </row>
    <row r="129" spans="2:20">
      <c r="B129" s="83"/>
      <c r="C129" s="83"/>
      <c r="D129" s="83"/>
      <c r="E129" s="83"/>
      <c r="F129" s="83"/>
      <c r="G129" s="83"/>
      <c r="H129" s="83"/>
      <c r="I129" s="83"/>
      <c r="J129" s="83"/>
      <c r="K129" s="83"/>
      <c r="L129" s="83"/>
      <c r="M129" s="83"/>
      <c r="N129" s="83"/>
      <c r="O129" s="83"/>
      <c r="P129" s="83"/>
      <c r="Q129" s="83"/>
      <c r="R129" s="83"/>
      <c r="S129" s="83"/>
      <c r="T129" s="83"/>
    </row>
    <row r="130" spans="2:20">
      <c r="B130" s="83"/>
      <c r="C130" s="83"/>
      <c r="D130" s="83"/>
      <c r="E130" s="83"/>
      <c r="F130" s="83"/>
      <c r="G130" s="83"/>
      <c r="H130" s="83"/>
      <c r="I130" s="83"/>
      <c r="J130" s="83"/>
      <c r="K130" s="83"/>
      <c r="L130" s="83"/>
      <c r="M130" s="83"/>
      <c r="N130" s="83"/>
      <c r="O130" s="83"/>
      <c r="P130" s="83"/>
      <c r="Q130" s="83"/>
      <c r="R130" s="83"/>
      <c r="S130" s="83"/>
      <c r="T130" s="83"/>
    </row>
    <row r="131" spans="2:20">
      <c r="B131" s="83"/>
      <c r="C131" s="83"/>
      <c r="D131" s="83"/>
      <c r="E131" s="83"/>
      <c r="F131" s="83"/>
      <c r="G131" s="83"/>
      <c r="H131" s="83"/>
      <c r="I131" s="83"/>
      <c r="J131" s="83"/>
      <c r="K131" s="83"/>
      <c r="L131" s="83"/>
      <c r="M131" s="83"/>
      <c r="N131" s="83"/>
      <c r="O131" s="83"/>
      <c r="P131" s="83"/>
      <c r="Q131" s="83"/>
      <c r="R131" s="83"/>
      <c r="S131" s="83"/>
      <c r="T131" s="83"/>
    </row>
    <row r="132" spans="2:20">
      <c r="B132" s="83"/>
      <c r="C132" s="83"/>
      <c r="D132" s="83"/>
      <c r="E132" s="83"/>
      <c r="F132" s="83"/>
      <c r="G132" s="83"/>
      <c r="H132" s="83"/>
      <c r="I132" s="83"/>
      <c r="J132" s="83"/>
      <c r="K132" s="83"/>
      <c r="L132" s="83"/>
      <c r="M132" s="83"/>
      <c r="N132" s="83"/>
      <c r="O132" s="83"/>
      <c r="P132" s="83"/>
      <c r="Q132" s="83"/>
      <c r="R132" s="83"/>
      <c r="S132" s="83"/>
      <c r="T132" s="83"/>
    </row>
    <row r="133" spans="2:20">
      <c r="B133" s="83"/>
      <c r="C133" s="83"/>
      <c r="D133" s="83"/>
      <c r="E133" s="83"/>
      <c r="F133" s="83"/>
      <c r="G133" s="83"/>
      <c r="H133" s="83"/>
      <c r="I133" s="83"/>
      <c r="J133" s="83"/>
      <c r="K133" s="83"/>
      <c r="L133" s="83"/>
      <c r="M133" s="83"/>
      <c r="N133" s="83"/>
      <c r="O133" s="83"/>
      <c r="P133" s="83"/>
      <c r="Q133" s="83"/>
      <c r="R133" s="83"/>
      <c r="S133" s="83"/>
      <c r="T133" s="83"/>
    </row>
    <row r="134" spans="2:20">
      <c r="B134" s="83"/>
      <c r="C134" s="83"/>
      <c r="D134" s="83"/>
      <c r="E134" s="83"/>
      <c r="F134" s="83"/>
      <c r="G134" s="83"/>
      <c r="H134" s="83"/>
      <c r="I134" s="83"/>
      <c r="J134" s="83"/>
      <c r="K134" s="83"/>
      <c r="L134" s="83"/>
      <c r="M134" s="83"/>
      <c r="N134" s="83"/>
      <c r="O134" s="83"/>
      <c r="P134" s="83"/>
      <c r="Q134" s="83"/>
      <c r="R134" s="83"/>
      <c r="S134" s="83"/>
      <c r="T134" s="83"/>
    </row>
    <row r="135" spans="2:20">
      <c r="B135" s="83"/>
      <c r="C135" s="83"/>
      <c r="D135" s="83"/>
      <c r="E135" s="83"/>
      <c r="F135" s="83"/>
      <c r="G135" s="83"/>
      <c r="H135" s="83"/>
      <c r="I135" s="83"/>
      <c r="J135" s="83"/>
      <c r="K135" s="83"/>
      <c r="L135" s="83"/>
      <c r="M135" s="83"/>
      <c r="N135" s="83"/>
      <c r="O135" s="83"/>
      <c r="P135" s="83"/>
      <c r="Q135" s="83"/>
      <c r="R135" s="83"/>
      <c r="S135" s="83"/>
      <c r="T135" s="83"/>
    </row>
    <row r="136" spans="2:20">
      <c r="B136" s="83"/>
      <c r="C136" s="83"/>
      <c r="D136" s="83"/>
      <c r="E136" s="83"/>
      <c r="F136" s="83"/>
      <c r="G136" s="83"/>
      <c r="H136" s="83"/>
      <c r="I136" s="83"/>
      <c r="J136" s="83"/>
      <c r="K136" s="83"/>
      <c r="L136" s="83"/>
      <c r="M136" s="83"/>
      <c r="N136" s="83"/>
      <c r="O136" s="83"/>
      <c r="P136" s="83"/>
      <c r="Q136" s="83"/>
      <c r="R136" s="83"/>
      <c r="S136" s="83"/>
      <c r="T136" s="83"/>
    </row>
    <row r="137" spans="2:20">
      <c r="B137" s="83"/>
      <c r="C137" s="83"/>
      <c r="D137" s="83"/>
      <c r="E137" s="83"/>
      <c r="F137" s="83"/>
      <c r="G137" s="83"/>
      <c r="H137" s="83"/>
      <c r="I137" s="83"/>
      <c r="J137" s="83"/>
      <c r="K137" s="83"/>
      <c r="L137" s="83"/>
      <c r="M137" s="83"/>
      <c r="N137" s="83"/>
      <c r="O137" s="83"/>
      <c r="P137" s="83"/>
      <c r="Q137" s="83"/>
      <c r="R137" s="83"/>
      <c r="S137" s="83"/>
      <c r="T137" s="83"/>
    </row>
    <row r="138" spans="2:20">
      <c r="B138" s="83"/>
      <c r="C138" s="83"/>
      <c r="D138" s="83"/>
      <c r="E138" s="83"/>
      <c r="F138" s="83"/>
      <c r="G138" s="83"/>
      <c r="H138" s="83"/>
      <c r="I138" s="83"/>
      <c r="J138" s="83"/>
      <c r="K138" s="83"/>
      <c r="L138" s="83"/>
      <c r="M138" s="83"/>
      <c r="N138" s="83"/>
      <c r="O138" s="83"/>
      <c r="P138" s="83"/>
      <c r="Q138" s="83"/>
      <c r="R138" s="83"/>
      <c r="S138" s="83"/>
      <c r="T138" s="83"/>
    </row>
    <row r="139" spans="2:20">
      <c r="B139" s="83"/>
      <c r="C139" s="83"/>
      <c r="D139" s="83"/>
      <c r="E139" s="83"/>
      <c r="F139" s="83"/>
      <c r="G139" s="83"/>
      <c r="H139" s="83"/>
      <c r="I139" s="83"/>
      <c r="J139" s="83"/>
      <c r="K139" s="83"/>
      <c r="L139" s="83"/>
      <c r="M139" s="83"/>
      <c r="N139" s="83"/>
      <c r="O139" s="83"/>
      <c r="P139" s="83"/>
      <c r="Q139" s="83"/>
      <c r="R139" s="83"/>
      <c r="S139" s="83"/>
      <c r="T139" s="83"/>
    </row>
    <row r="140" spans="2:20">
      <c r="B140" s="83"/>
      <c r="C140" s="83"/>
      <c r="D140" s="83"/>
      <c r="E140" s="83"/>
      <c r="F140" s="83"/>
      <c r="G140" s="83"/>
      <c r="H140" s="83"/>
      <c r="I140" s="83"/>
      <c r="J140" s="83"/>
      <c r="K140" s="83"/>
      <c r="L140" s="83"/>
      <c r="M140" s="83"/>
      <c r="N140" s="83"/>
      <c r="O140" s="83"/>
      <c r="P140" s="83"/>
      <c r="Q140" s="83"/>
      <c r="R140" s="83"/>
      <c r="S140" s="83"/>
      <c r="T140" s="83"/>
    </row>
    <row r="141" spans="2:20">
      <c r="B141" s="83"/>
      <c r="C141" s="83"/>
      <c r="D141" s="83"/>
      <c r="E141" s="83"/>
      <c r="F141" s="83"/>
      <c r="G141" s="83"/>
      <c r="H141" s="83"/>
      <c r="I141" s="83"/>
      <c r="J141" s="83"/>
      <c r="K141" s="83"/>
      <c r="L141" s="83"/>
      <c r="M141" s="83"/>
      <c r="N141" s="83"/>
      <c r="O141" s="83"/>
      <c r="P141" s="83"/>
      <c r="Q141" s="83"/>
      <c r="R141" s="83"/>
      <c r="S141" s="83"/>
      <c r="T141" s="83"/>
    </row>
    <row r="142" spans="2:20">
      <c r="B142" s="83"/>
      <c r="C142" s="83"/>
      <c r="D142" s="83"/>
      <c r="E142" s="83"/>
      <c r="F142" s="83"/>
      <c r="G142" s="83"/>
      <c r="H142" s="83"/>
      <c r="I142" s="83"/>
      <c r="J142" s="83"/>
      <c r="K142" s="83"/>
      <c r="L142" s="83"/>
      <c r="M142" s="83"/>
      <c r="N142" s="83"/>
      <c r="O142" s="83"/>
      <c r="P142" s="83"/>
      <c r="Q142" s="83"/>
      <c r="R142" s="83"/>
      <c r="S142" s="83"/>
      <c r="T142" s="83"/>
    </row>
    <row r="143" spans="2:20">
      <c r="B143" s="83"/>
      <c r="C143" s="83"/>
      <c r="D143" s="83"/>
      <c r="E143" s="83"/>
      <c r="F143" s="83"/>
      <c r="G143" s="83"/>
      <c r="H143" s="83"/>
      <c r="I143" s="83"/>
      <c r="J143" s="83"/>
      <c r="K143" s="83"/>
      <c r="L143" s="83"/>
      <c r="M143" s="83"/>
      <c r="N143" s="83"/>
      <c r="O143" s="83"/>
      <c r="P143" s="83"/>
      <c r="Q143" s="83"/>
      <c r="R143" s="83"/>
      <c r="S143" s="83"/>
      <c r="T143" s="83"/>
    </row>
    <row r="144" spans="2:20">
      <c r="B144" s="83"/>
      <c r="C144" s="83"/>
      <c r="D144" s="83"/>
      <c r="E144" s="83"/>
      <c r="F144" s="83"/>
      <c r="G144" s="83"/>
      <c r="H144" s="83"/>
      <c r="I144" s="83"/>
      <c r="J144" s="83"/>
      <c r="K144" s="83"/>
      <c r="L144" s="83"/>
      <c r="M144" s="83"/>
      <c r="N144" s="83"/>
      <c r="O144" s="83"/>
      <c r="P144" s="83"/>
      <c r="Q144" s="83"/>
      <c r="R144" s="83"/>
      <c r="S144" s="83"/>
      <c r="T144" s="83"/>
    </row>
    <row r="145" spans="2:20">
      <c r="B145" s="83"/>
      <c r="C145" s="83"/>
      <c r="D145" s="83"/>
      <c r="E145" s="83"/>
      <c r="F145" s="83"/>
      <c r="G145" s="83"/>
      <c r="H145" s="83"/>
      <c r="I145" s="83"/>
      <c r="J145" s="83"/>
      <c r="K145" s="83"/>
      <c r="L145" s="83"/>
      <c r="M145" s="83"/>
      <c r="N145" s="83"/>
      <c r="O145" s="83"/>
      <c r="P145" s="83"/>
      <c r="Q145" s="83"/>
      <c r="R145" s="83"/>
      <c r="S145" s="83"/>
      <c r="T145" s="83"/>
    </row>
    <row r="146" spans="2:20">
      <c r="B146" s="83"/>
      <c r="C146" s="83"/>
      <c r="D146" s="83"/>
      <c r="E146" s="83"/>
      <c r="F146" s="83"/>
      <c r="G146" s="83"/>
      <c r="H146" s="83"/>
      <c r="I146" s="83"/>
      <c r="J146" s="83"/>
      <c r="K146" s="83"/>
      <c r="L146" s="83"/>
      <c r="M146" s="83"/>
      <c r="N146" s="83"/>
      <c r="O146" s="83"/>
      <c r="P146" s="83"/>
      <c r="Q146" s="83"/>
      <c r="R146" s="83"/>
      <c r="S146" s="83"/>
      <c r="T146" s="83"/>
    </row>
    <row r="147" spans="2:20">
      <c r="B147" s="83"/>
      <c r="C147" s="83"/>
      <c r="D147" s="83"/>
      <c r="E147" s="83"/>
      <c r="F147" s="83"/>
      <c r="G147" s="83"/>
      <c r="H147" s="83"/>
      <c r="I147" s="83"/>
      <c r="J147" s="83"/>
      <c r="K147" s="83"/>
      <c r="L147" s="83"/>
      <c r="M147" s="83"/>
      <c r="N147" s="83"/>
      <c r="O147" s="83"/>
      <c r="P147" s="83"/>
      <c r="Q147" s="83"/>
      <c r="R147" s="83"/>
      <c r="S147" s="83"/>
      <c r="T147" s="83"/>
    </row>
    <row r="148" spans="2:20">
      <c r="B148" s="83"/>
      <c r="C148" s="83"/>
      <c r="D148" s="83"/>
      <c r="E148" s="83"/>
      <c r="F148" s="83"/>
      <c r="G148" s="83"/>
      <c r="H148" s="83"/>
      <c r="I148" s="83"/>
      <c r="J148" s="83"/>
      <c r="K148" s="83"/>
      <c r="L148" s="83"/>
      <c r="M148" s="83"/>
      <c r="N148" s="83"/>
      <c r="O148" s="83"/>
      <c r="P148" s="83"/>
      <c r="Q148" s="83"/>
      <c r="R148" s="83"/>
      <c r="S148" s="83"/>
      <c r="T148" s="83"/>
    </row>
    <row r="149" spans="2:20">
      <c r="B149" s="83"/>
      <c r="C149" s="83"/>
      <c r="D149" s="83"/>
      <c r="E149" s="83"/>
      <c r="F149" s="83"/>
      <c r="G149" s="83"/>
      <c r="H149" s="83"/>
      <c r="I149" s="83"/>
      <c r="J149" s="83"/>
      <c r="K149" s="83"/>
      <c r="L149" s="83"/>
      <c r="M149" s="83"/>
      <c r="N149" s="83"/>
      <c r="O149" s="83"/>
      <c r="P149" s="83"/>
      <c r="Q149" s="83"/>
      <c r="R149" s="83"/>
      <c r="S149" s="83"/>
      <c r="T149" s="83"/>
    </row>
    <row r="150" spans="2:20">
      <c r="B150" s="83"/>
      <c r="C150" s="83"/>
      <c r="D150" s="83"/>
      <c r="E150" s="83"/>
      <c r="F150" s="83"/>
      <c r="G150" s="83"/>
      <c r="H150" s="83"/>
      <c r="I150" s="83"/>
      <c r="J150" s="83"/>
      <c r="K150" s="83"/>
      <c r="L150" s="83"/>
      <c r="M150" s="83"/>
      <c r="N150" s="83"/>
      <c r="O150" s="83"/>
      <c r="P150" s="83"/>
      <c r="Q150" s="83"/>
      <c r="R150" s="83"/>
      <c r="S150" s="83"/>
      <c r="T150" s="83"/>
    </row>
    <row r="151" spans="2:20">
      <c r="B151" s="83"/>
      <c r="C151" s="83"/>
      <c r="D151" s="83"/>
      <c r="E151" s="83"/>
      <c r="F151" s="83"/>
      <c r="G151" s="83"/>
      <c r="H151" s="83"/>
      <c r="I151" s="83"/>
      <c r="J151" s="83"/>
      <c r="K151" s="83"/>
      <c r="L151" s="83"/>
      <c r="M151" s="83"/>
      <c r="N151" s="83"/>
      <c r="O151" s="83"/>
      <c r="P151" s="83"/>
      <c r="Q151" s="83"/>
      <c r="R151" s="83"/>
      <c r="S151" s="83"/>
      <c r="T151" s="83"/>
    </row>
    <row r="152" spans="2:20">
      <c r="B152" s="83"/>
      <c r="C152" s="83"/>
      <c r="D152" s="83"/>
      <c r="E152" s="83"/>
      <c r="F152" s="83"/>
      <c r="G152" s="83"/>
      <c r="H152" s="83"/>
      <c r="I152" s="83"/>
      <c r="J152" s="83"/>
      <c r="K152" s="83"/>
      <c r="L152" s="83"/>
      <c r="M152" s="83"/>
      <c r="N152" s="83"/>
      <c r="O152" s="83"/>
      <c r="P152" s="83"/>
      <c r="Q152" s="83"/>
      <c r="R152" s="83"/>
      <c r="S152" s="83"/>
      <c r="T152" s="83"/>
    </row>
    <row r="153" spans="2:20">
      <c r="B153" s="83"/>
      <c r="C153" s="83"/>
      <c r="D153" s="83"/>
      <c r="E153" s="83"/>
      <c r="F153" s="83"/>
      <c r="G153" s="83"/>
      <c r="H153" s="83"/>
      <c r="I153" s="83"/>
      <c r="J153" s="83"/>
      <c r="K153" s="83"/>
      <c r="L153" s="83"/>
      <c r="M153" s="83"/>
      <c r="N153" s="83"/>
      <c r="O153" s="83"/>
      <c r="P153" s="83"/>
      <c r="Q153" s="83"/>
      <c r="R153" s="83"/>
      <c r="S153" s="83"/>
      <c r="T153" s="83"/>
    </row>
    <row r="154" spans="2:20">
      <c r="B154" s="83"/>
      <c r="C154" s="83"/>
      <c r="D154" s="83"/>
      <c r="E154" s="83"/>
      <c r="F154" s="83"/>
      <c r="G154" s="83"/>
      <c r="H154" s="83"/>
      <c r="I154" s="83"/>
      <c r="J154" s="83"/>
      <c r="K154" s="83"/>
      <c r="L154" s="83"/>
      <c r="M154" s="83"/>
      <c r="N154" s="83"/>
      <c r="O154" s="83"/>
      <c r="P154" s="83"/>
      <c r="Q154" s="83"/>
      <c r="R154" s="83"/>
      <c r="S154" s="83"/>
      <c r="T154" s="83"/>
    </row>
    <row r="155" spans="2:20">
      <c r="B155" s="83"/>
      <c r="C155" s="83"/>
      <c r="D155" s="83"/>
      <c r="E155" s="83"/>
      <c r="F155" s="83"/>
      <c r="G155" s="83"/>
      <c r="H155" s="83"/>
      <c r="I155" s="83"/>
      <c r="J155" s="83"/>
      <c r="K155" s="83"/>
      <c r="L155" s="83"/>
      <c r="M155" s="83"/>
      <c r="N155" s="83"/>
      <c r="O155" s="83"/>
      <c r="P155" s="83"/>
      <c r="Q155" s="83"/>
      <c r="R155" s="83"/>
      <c r="S155" s="83"/>
      <c r="T155" s="83"/>
    </row>
    <row r="156" spans="2:20">
      <c r="B156" s="83"/>
      <c r="C156" s="83"/>
      <c r="D156" s="83"/>
      <c r="E156" s="83"/>
      <c r="F156" s="83"/>
      <c r="G156" s="83"/>
      <c r="H156" s="83"/>
      <c r="I156" s="83"/>
      <c r="J156" s="83"/>
      <c r="K156" s="83"/>
      <c r="L156" s="83"/>
      <c r="M156" s="83"/>
      <c r="N156" s="83"/>
      <c r="O156" s="83"/>
      <c r="P156" s="83"/>
      <c r="Q156" s="83"/>
      <c r="R156" s="83"/>
      <c r="S156" s="83"/>
      <c r="T156" s="83"/>
    </row>
    <row r="157" spans="2:20">
      <c r="B157" s="83"/>
      <c r="C157" s="83"/>
      <c r="D157" s="83"/>
      <c r="E157" s="83"/>
      <c r="F157" s="83"/>
      <c r="G157" s="83"/>
      <c r="H157" s="83"/>
      <c r="I157" s="83"/>
      <c r="J157" s="83"/>
      <c r="K157" s="83"/>
      <c r="L157" s="83"/>
      <c r="M157" s="83"/>
      <c r="N157" s="83"/>
      <c r="O157" s="83"/>
      <c r="P157" s="83"/>
      <c r="Q157" s="83"/>
      <c r="R157" s="83"/>
      <c r="S157" s="83"/>
      <c r="T157" s="83"/>
    </row>
    <row r="158" spans="2:20">
      <c r="B158" s="83"/>
      <c r="C158" s="83"/>
      <c r="D158" s="83"/>
      <c r="E158" s="83"/>
      <c r="F158" s="83"/>
      <c r="G158" s="83"/>
      <c r="H158" s="83"/>
      <c r="I158" s="83"/>
      <c r="J158" s="83"/>
      <c r="K158" s="83"/>
      <c r="L158" s="83"/>
      <c r="M158" s="83"/>
      <c r="N158" s="83"/>
      <c r="O158" s="83"/>
      <c r="P158" s="83"/>
      <c r="Q158" s="83"/>
      <c r="R158" s="83"/>
      <c r="S158" s="83"/>
      <c r="T158" s="83"/>
    </row>
    <row r="159" spans="2:20">
      <c r="B159" s="83"/>
      <c r="C159" s="83"/>
      <c r="D159" s="83"/>
      <c r="E159" s="83"/>
      <c r="F159" s="83"/>
      <c r="G159" s="83"/>
      <c r="H159" s="83"/>
      <c r="I159" s="83"/>
      <c r="J159" s="83"/>
      <c r="K159" s="83"/>
      <c r="L159" s="83"/>
      <c r="M159" s="83"/>
      <c r="N159" s="83"/>
      <c r="O159" s="83"/>
      <c r="P159" s="83"/>
      <c r="Q159" s="83"/>
      <c r="R159" s="83"/>
      <c r="S159" s="83"/>
      <c r="T159" s="83"/>
    </row>
    <row r="160" spans="2:20">
      <c r="B160" s="83"/>
      <c r="C160" s="83"/>
      <c r="D160" s="83"/>
      <c r="E160" s="83"/>
      <c r="F160" s="83"/>
      <c r="G160" s="83"/>
      <c r="H160" s="83"/>
      <c r="I160" s="83"/>
      <c r="J160" s="83"/>
      <c r="K160" s="83"/>
      <c r="L160" s="83"/>
      <c r="M160" s="83"/>
      <c r="N160" s="83"/>
      <c r="O160" s="83"/>
      <c r="P160" s="83"/>
      <c r="Q160" s="83"/>
      <c r="R160" s="83"/>
      <c r="S160" s="83"/>
      <c r="T160" s="83"/>
    </row>
    <row r="161" spans="2:20">
      <c r="B161" s="83"/>
      <c r="C161" s="83"/>
      <c r="D161" s="83"/>
      <c r="E161" s="83"/>
      <c r="F161" s="83"/>
      <c r="G161" s="83"/>
      <c r="H161" s="83"/>
      <c r="I161" s="83"/>
      <c r="J161" s="83"/>
      <c r="K161" s="83"/>
      <c r="L161" s="83"/>
      <c r="M161" s="83"/>
      <c r="N161" s="83"/>
      <c r="O161" s="83"/>
      <c r="P161" s="83"/>
      <c r="Q161" s="83"/>
      <c r="R161" s="83"/>
      <c r="S161" s="83"/>
      <c r="T161" s="83"/>
    </row>
    <row r="162" spans="2:20">
      <c r="B162" s="83"/>
      <c r="C162" s="83"/>
      <c r="D162" s="83"/>
      <c r="E162" s="83"/>
      <c r="F162" s="83"/>
      <c r="G162" s="83"/>
      <c r="H162" s="83"/>
      <c r="I162" s="83"/>
      <c r="J162" s="83"/>
      <c r="K162" s="83"/>
      <c r="L162" s="83"/>
      <c r="M162" s="83"/>
      <c r="N162" s="83"/>
      <c r="O162" s="83"/>
      <c r="P162" s="83"/>
      <c r="Q162" s="83"/>
      <c r="R162" s="83"/>
      <c r="S162" s="83"/>
      <c r="T162" s="83"/>
    </row>
    <row r="163" spans="2:20">
      <c r="B163" s="83"/>
      <c r="C163" s="83"/>
      <c r="D163" s="83"/>
      <c r="E163" s="83"/>
      <c r="F163" s="83"/>
      <c r="G163" s="83"/>
      <c r="H163" s="83"/>
      <c r="I163" s="83"/>
      <c r="J163" s="83"/>
      <c r="K163" s="83"/>
      <c r="L163" s="83"/>
      <c r="M163" s="83"/>
      <c r="N163" s="83"/>
      <c r="O163" s="83"/>
      <c r="P163" s="83"/>
      <c r="Q163" s="83"/>
      <c r="R163" s="83"/>
      <c r="S163" s="83"/>
      <c r="T163" s="83"/>
    </row>
    <row r="164" spans="2:20">
      <c r="B164" s="83"/>
      <c r="C164" s="83"/>
      <c r="D164" s="83"/>
      <c r="E164" s="83"/>
      <c r="F164" s="83"/>
      <c r="G164" s="83"/>
      <c r="H164" s="83"/>
      <c r="I164" s="83"/>
      <c r="J164" s="83"/>
      <c r="K164" s="83"/>
      <c r="L164" s="83"/>
      <c r="M164" s="83"/>
      <c r="N164" s="83"/>
      <c r="O164" s="83"/>
      <c r="P164" s="83"/>
      <c r="Q164" s="83"/>
      <c r="R164" s="83"/>
      <c r="S164" s="83"/>
      <c r="T164" s="83"/>
    </row>
    <row r="165" spans="2:20">
      <c r="B165" s="83"/>
      <c r="C165" s="83"/>
      <c r="D165" s="83"/>
      <c r="E165" s="83"/>
      <c r="F165" s="83"/>
      <c r="G165" s="83"/>
      <c r="H165" s="83"/>
      <c r="I165" s="83"/>
      <c r="J165" s="83"/>
      <c r="K165" s="83"/>
      <c r="L165" s="83"/>
      <c r="M165" s="83"/>
      <c r="N165" s="83"/>
      <c r="O165" s="83"/>
      <c r="P165" s="83"/>
      <c r="Q165" s="83"/>
      <c r="R165" s="83"/>
      <c r="S165" s="83"/>
      <c r="T165" s="83"/>
    </row>
    <row r="166" spans="2:20">
      <c r="B166" s="83"/>
      <c r="C166" s="83"/>
      <c r="D166" s="83"/>
      <c r="E166" s="83"/>
      <c r="F166" s="83"/>
      <c r="G166" s="83"/>
      <c r="H166" s="83"/>
      <c r="I166" s="83"/>
      <c r="J166" s="83"/>
      <c r="K166" s="83"/>
      <c r="L166" s="83"/>
      <c r="M166" s="83"/>
      <c r="N166" s="83"/>
      <c r="O166" s="83"/>
      <c r="P166" s="83"/>
      <c r="Q166" s="83"/>
      <c r="R166" s="83"/>
      <c r="S166" s="83"/>
      <c r="T166" s="83"/>
    </row>
    <row r="167" spans="2:20">
      <c r="B167" s="83"/>
      <c r="C167" s="83"/>
      <c r="D167" s="83"/>
      <c r="E167" s="83"/>
      <c r="F167" s="83"/>
      <c r="G167" s="83"/>
      <c r="H167" s="83"/>
      <c r="I167" s="83"/>
      <c r="J167" s="83"/>
      <c r="K167" s="83"/>
      <c r="L167" s="83"/>
      <c r="M167" s="83"/>
      <c r="N167" s="83"/>
      <c r="O167" s="83"/>
      <c r="P167" s="83"/>
      <c r="Q167" s="83"/>
      <c r="R167" s="83"/>
      <c r="S167" s="83"/>
      <c r="T167" s="83"/>
    </row>
    <row r="168" spans="2:20">
      <c r="B168" s="83"/>
      <c r="C168" s="83"/>
      <c r="D168" s="83"/>
      <c r="E168" s="83"/>
      <c r="F168" s="83"/>
      <c r="G168" s="83"/>
      <c r="H168" s="83"/>
      <c r="I168" s="83"/>
      <c r="J168" s="83"/>
      <c r="K168" s="83"/>
      <c r="L168" s="83"/>
      <c r="M168" s="83"/>
      <c r="N168" s="83"/>
      <c r="O168" s="83"/>
      <c r="P168" s="83"/>
      <c r="Q168" s="83"/>
      <c r="R168" s="83"/>
      <c r="S168" s="83"/>
      <c r="T168" s="83"/>
    </row>
    <row r="169" spans="2:20">
      <c r="B169" s="83"/>
      <c r="C169" s="83"/>
      <c r="D169" s="83"/>
      <c r="E169" s="83"/>
      <c r="F169" s="83"/>
      <c r="G169" s="83"/>
      <c r="H169" s="83"/>
      <c r="I169" s="83"/>
      <c r="J169" s="83"/>
      <c r="K169" s="83"/>
      <c r="L169" s="83"/>
      <c r="M169" s="83"/>
      <c r="N169" s="83"/>
      <c r="O169" s="83"/>
      <c r="P169" s="83"/>
      <c r="Q169" s="83"/>
      <c r="R169" s="83"/>
      <c r="S169" s="83"/>
      <c r="T169" s="83"/>
    </row>
    <row r="170" spans="2:20">
      <c r="B170" s="83"/>
      <c r="C170" s="83"/>
      <c r="D170" s="83"/>
      <c r="E170" s="83"/>
      <c r="F170" s="83"/>
      <c r="G170" s="83"/>
      <c r="H170" s="83"/>
      <c r="I170" s="83"/>
      <c r="J170" s="83"/>
      <c r="K170" s="83"/>
      <c r="L170" s="83"/>
      <c r="M170" s="83"/>
      <c r="N170" s="83"/>
      <c r="O170" s="83"/>
      <c r="P170" s="83"/>
      <c r="Q170" s="83"/>
      <c r="R170" s="83"/>
      <c r="S170" s="83"/>
      <c r="T170" s="83"/>
    </row>
    <row r="171" spans="2:20">
      <c r="B171" s="83"/>
      <c r="C171" s="83"/>
      <c r="D171" s="83"/>
      <c r="E171" s="83"/>
      <c r="F171" s="83"/>
      <c r="G171" s="83"/>
      <c r="H171" s="83"/>
      <c r="I171" s="83"/>
      <c r="J171" s="83"/>
      <c r="K171" s="83"/>
      <c r="L171" s="83"/>
      <c r="M171" s="83"/>
      <c r="N171" s="83"/>
      <c r="O171" s="83"/>
      <c r="P171" s="83"/>
      <c r="Q171" s="83"/>
      <c r="R171" s="83"/>
      <c r="S171" s="83"/>
      <c r="T171" s="83"/>
    </row>
    <row r="172" spans="2:20">
      <c r="B172" s="83"/>
      <c r="C172" s="83"/>
      <c r="D172" s="83"/>
      <c r="E172" s="83"/>
      <c r="F172" s="83"/>
      <c r="G172" s="83"/>
      <c r="H172" s="83"/>
      <c r="I172" s="83"/>
      <c r="J172" s="83"/>
      <c r="K172" s="83"/>
      <c r="L172" s="83"/>
      <c r="M172" s="83"/>
      <c r="N172" s="83"/>
      <c r="O172" s="83"/>
      <c r="P172" s="83"/>
      <c r="Q172" s="83"/>
      <c r="R172" s="83"/>
      <c r="S172" s="83"/>
      <c r="T172" s="83"/>
    </row>
    <row r="173" spans="2:20">
      <c r="B173" s="83"/>
      <c r="C173" s="83"/>
      <c r="D173" s="83"/>
      <c r="E173" s="83"/>
      <c r="F173" s="83"/>
      <c r="G173" s="83"/>
      <c r="H173" s="83"/>
      <c r="I173" s="83"/>
      <c r="J173" s="83"/>
      <c r="K173" s="83"/>
      <c r="L173" s="83"/>
      <c r="M173" s="83"/>
      <c r="N173" s="83"/>
      <c r="O173" s="83"/>
      <c r="P173" s="83"/>
      <c r="Q173" s="83"/>
      <c r="R173" s="83"/>
      <c r="S173" s="83"/>
      <c r="T173" s="83"/>
    </row>
    <row r="174" spans="2:20">
      <c r="B174" s="83"/>
      <c r="C174" s="83"/>
      <c r="D174" s="83"/>
      <c r="E174" s="83"/>
      <c r="F174" s="83"/>
      <c r="G174" s="83"/>
      <c r="H174" s="83"/>
      <c r="I174" s="83"/>
      <c r="J174" s="83"/>
      <c r="K174" s="83"/>
      <c r="L174" s="83"/>
      <c r="M174" s="83"/>
      <c r="N174" s="83"/>
      <c r="O174" s="83"/>
      <c r="P174" s="83"/>
      <c r="Q174" s="83"/>
      <c r="R174" s="83"/>
      <c r="S174" s="83"/>
      <c r="T174" s="83"/>
    </row>
    <row r="175" spans="2:20">
      <c r="B175" s="83"/>
      <c r="C175" s="83"/>
      <c r="D175" s="83"/>
      <c r="E175" s="83"/>
      <c r="F175" s="83"/>
      <c r="G175" s="83"/>
      <c r="H175" s="83"/>
      <c r="I175" s="83"/>
      <c r="J175" s="83"/>
      <c r="K175" s="83"/>
      <c r="L175" s="83"/>
      <c r="M175" s="83"/>
      <c r="N175" s="83"/>
      <c r="O175" s="83"/>
      <c r="P175" s="83"/>
      <c r="Q175" s="83"/>
      <c r="R175" s="83"/>
      <c r="S175" s="83"/>
      <c r="T175" s="83"/>
    </row>
    <row r="176" spans="2:20">
      <c r="B176" s="83"/>
      <c r="C176" s="83"/>
      <c r="D176" s="83"/>
      <c r="E176" s="83"/>
      <c r="F176" s="83"/>
      <c r="G176" s="83"/>
      <c r="H176" s="83"/>
      <c r="I176" s="83"/>
      <c r="J176" s="83"/>
      <c r="K176" s="83"/>
      <c r="L176" s="83"/>
      <c r="M176" s="83"/>
      <c r="N176" s="83"/>
      <c r="O176" s="83"/>
      <c r="P176" s="83"/>
      <c r="Q176" s="83"/>
      <c r="R176" s="83"/>
      <c r="S176" s="83"/>
      <c r="T176" s="83"/>
    </row>
    <row r="177" spans="2:20">
      <c r="B177" s="83"/>
      <c r="C177" s="83"/>
      <c r="D177" s="83"/>
      <c r="E177" s="83"/>
      <c r="F177" s="83"/>
      <c r="G177" s="83"/>
      <c r="H177" s="83"/>
      <c r="I177" s="83"/>
      <c r="J177" s="83"/>
      <c r="K177" s="83"/>
      <c r="L177" s="83"/>
      <c r="M177" s="83"/>
      <c r="N177" s="83"/>
      <c r="O177" s="83"/>
      <c r="P177" s="83"/>
      <c r="Q177" s="83"/>
      <c r="R177" s="83"/>
      <c r="S177" s="83"/>
      <c r="T177" s="83"/>
    </row>
    <row r="178" spans="2:20">
      <c r="B178" s="83"/>
      <c r="C178" s="83"/>
      <c r="D178" s="83"/>
      <c r="E178" s="83"/>
      <c r="F178" s="83"/>
      <c r="G178" s="83"/>
      <c r="H178" s="83"/>
      <c r="I178" s="83"/>
      <c r="J178" s="83"/>
      <c r="K178" s="83"/>
      <c r="L178" s="83"/>
      <c r="M178" s="83"/>
      <c r="N178" s="83"/>
      <c r="O178" s="83"/>
      <c r="P178" s="83"/>
      <c r="Q178" s="83"/>
      <c r="R178" s="83"/>
      <c r="S178" s="83"/>
      <c r="T178" s="83"/>
    </row>
    <row r="179" spans="2:20">
      <c r="B179" s="83"/>
      <c r="C179" s="83"/>
      <c r="D179" s="83"/>
      <c r="E179" s="83"/>
      <c r="F179" s="83"/>
      <c r="G179" s="83"/>
      <c r="H179" s="83"/>
      <c r="I179" s="83"/>
      <c r="J179" s="83"/>
      <c r="K179" s="83"/>
      <c r="L179" s="83"/>
      <c r="M179" s="83"/>
      <c r="N179" s="83"/>
      <c r="O179" s="83"/>
      <c r="P179" s="83"/>
      <c r="Q179" s="83"/>
      <c r="R179" s="83"/>
      <c r="S179" s="83"/>
      <c r="T179" s="83"/>
    </row>
    <row r="180" spans="2:20">
      <c r="B180" s="83"/>
      <c r="C180" s="83"/>
      <c r="D180" s="83"/>
      <c r="E180" s="83"/>
      <c r="F180" s="83"/>
      <c r="G180" s="83"/>
      <c r="H180" s="83"/>
      <c r="I180" s="83"/>
      <c r="J180" s="83"/>
      <c r="K180" s="83"/>
      <c r="L180" s="83"/>
      <c r="M180" s="83"/>
      <c r="N180" s="83"/>
      <c r="O180" s="83"/>
      <c r="P180" s="83"/>
      <c r="Q180" s="83"/>
      <c r="R180" s="83"/>
      <c r="S180" s="83"/>
      <c r="T180" s="83"/>
    </row>
    <row r="181" spans="2:20">
      <c r="B181" s="83"/>
      <c r="C181" s="83"/>
      <c r="D181" s="83"/>
      <c r="E181" s="83"/>
      <c r="F181" s="83"/>
      <c r="G181" s="83"/>
      <c r="H181" s="83"/>
      <c r="I181" s="83"/>
      <c r="J181" s="83"/>
      <c r="K181" s="83"/>
      <c r="L181" s="83"/>
      <c r="M181" s="83"/>
      <c r="N181" s="83"/>
      <c r="O181" s="83"/>
      <c r="P181" s="83"/>
      <c r="Q181" s="83"/>
      <c r="R181" s="83"/>
      <c r="S181" s="83"/>
      <c r="T181" s="83"/>
    </row>
    <row r="182" spans="2:20">
      <c r="B182" s="83"/>
      <c r="C182" s="83"/>
      <c r="D182" s="83"/>
      <c r="E182" s="83"/>
      <c r="F182" s="83"/>
      <c r="G182" s="83"/>
      <c r="H182" s="83"/>
      <c r="I182" s="83"/>
      <c r="J182" s="83"/>
      <c r="K182" s="83"/>
      <c r="L182" s="83"/>
      <c r="M182" s="83"/>
      <c r="N182" s="83"/>
      <c r="O182" s="83"/>
      <c r="P182" s="83"/>
      <c r="Q182" s="83"/>
      <c r="R182" s="83"/>
      <c r="S182" s="83"/>
      <c r="T182" s="83"/>
    </row>
    <row r="183" spans="2:20">
      <c r="B183" s="83"/>
      <c r="C183" s="83"/>
      <c r="D183" s="83"/>
      <c r="E183" s="83"/>
      <c r="F183" s="83"/>
      <c r="G183" s="83"/>
      <c r="H183" s="83"/>
      <c r="I183" s="83"/>
      <c r="J183" s="83"/>
      <c r="K183" s="83"/>
      <c r="L183" s="83"/>
      <c r="M183" s="83"/>
      <c r="N183" s="83"/>
      <c r="O183" s="83"/>
      <c r="P183" s="83"/>
      <c r="Q183" s="83"/>
      <c r="R183" s="83"/>
      <c r="S183" s="83"/>
      <c r="T183" s="83"/>
    </row>
    <row r="184" spans="2:20">
      <c r="B184" s="83"/>
      <c r="C184" s="83"/>
      <c r="D184" s="83"/>
      <c r="E184" s="83"/>
      <c r="F184" s="83"/>
      <c r="G184" s="83"/>
      <c r="H184" s="83"/>
      <c r="I184" s="83"/>
      <c r="J184" s="83"/>
      <c r="K184" s="83"/>
      <c r="L184" s="83"/>
      <c r="M184" s="83"/>
      <c r="N184" s="83"/>
      <c r="O184" s="83"/>
      <c r="P184" s="83"/>
      <c r="Q184" s="83"/>
      <c r="R184" s="83"/>
      <c r="S184" s="83"/>
      <c r="T184" s="83"/>
    </row>
    <row r="185" spans="2:20">
      <c r="B185" s="83"/>
      <c r="C185" s="83"/>
      <c r="D185" s="83"/>
      <c r="E185" s="83"/>
      <c r="F185" s="83"/>
      <c r="G185" s="83"/>
      <c r="H185" s="83"/>
      <c r="I185" s="83"/>
      <c r="J185" s="83"/>
      <c r="K185" s="83"/>
      <c r="L185" s="83"/>
      <c r="M185" s="83"/>
      <c r="N185" s="83"/>
      <c r="O185" s="83"/>
      <c r="P185" s="83"/>
      <c r="Q185" s="83"/>
      <c r="R185" s="83"/>
      <c r="S185" s="83"/>
      <c r="T185" s="83"/>
    </row>
    <row r="186" spans="2:20">
      <c r="B186" s="83"/>
      <c r="C186" s="83"/>
      <c r="D186" s="83"/>
      <c r="E186" s="83"/>
      <c r="F186" s="83"/>
      <c r="G186" s="83"/>
      <c r="H186" s="83"/>
      <c r="I186" s="83"/>
      <c r="J186" s="83"/>
      <c r="K186" s="83"/>
      <c r="L186" s="83"/>
      <c r="M186" s="83"/>
      <c r="N186" s="83"/>
      <c r="O186" s="83"/>
      <c r="P186" s="83"/>
      <c r="Q186" s="83"/>
      <c r="R186" s="83"/>
      <c r="S186" s="83"/>
      <c r="T186" s="83"/>
    </row>
    <row r="187" spans="2:20">
      <c r="B187" s="83"/>
      <c r="C187" s="83"/>
      <c r="D187" s="83"/>
      <c r="E187" s="83"/>
      <c r="F187" s="83"/>
      <c r="G187" s="83"/>
      <c r="H187" s="83"/>
      <c r="I187" s="83"/>
      <c r="J187" s="83"/>
      <c r="K187" s="83"/>
      <c r="L187" s="83"/>
      <c r="M187" s="83"/>
      <c r="N187" s="83"/>
      <c r="O187" s="83"/>
      <c r="P187" s="83"/>
      <c r="Q187" s="83"/>
      <c r="R187" s="83"/>
      <c r="S187" s="83"/>
      <c r="T187" s="83"/>
    </row>
    <row r="188" spans="2:20">
      <c r="B188" s="83"/>
      <c r="C188" s="83"/>
      <c r="D188" s="83"/>
      <c r="E188" s="83"/>
      <c r="F188" s="83"/>
      <c r="G188" s="83"/>
      <c r="H188" s="83"/>
      <c r="I188" s="83"/>
      <c r="J188" s="83"/>
      <c r="K188" s="83"/>
      <c r="L188" s="83"/>
      <c r="M188" s="83"/>
      <c r="N188" s="83"/>
      <c r="O188" s="83"/>
      <c r="P188" s="83"/>
      <c r="Q188" s="83"/>
      <c r="R188" s="83"/>
      <c r="S188" s="83"/>
      <c r="T188" s="83"/>
    </row>
    <row r="189" spans="2:20">
      <c r="B189" s="83"/>
      <c r="C189" s="83"/>
      <c r="D189" s="83"/>
      <c r="E189" s="83"/>
      <c r="F189" s="83"/>
      <c r="G189" s="83"/>
      <c r="H189" s="83"/>
      <c r="I189" s="83"/>
      <c r="J189" s="83"/>
      <c r="K189" s="83"/>
      <c r="L189" s="83"/>
      <c r="M189" s="83"/>
      <c r="N189" s="83"/>
      <c r="O189" s="83"/>
      <c r="P189" s="83"/>
      <c r="Q189" s="83"/>
      <c r="R189" s="83"/>
      <c r="S189" s="83"/>
      <c r="T189" s="83"/>
    </row>
    <row r="190" spans="2:20">
      <c r="B190" s="83"/>
      <c r="C190" s="83"/>
      <c r="D190" s="83"/>
      <c r="E190" s="83"/>
      <c r="F190" s="83"/>
      <c r="G190" s="83"/>
      <c r="H190" s="83"/>
      <c r="I190" s="83"/>
      <c r="J190" s="83"/>
      <c r="K190" s="83"/>
      <c r="L190" s="83"/>
      <c r="M190" s="83"/>
      <c r="N190" s="83"/>
      <c r="O190" s="83"/>
      <c r="P190" s="83"/>
      <c r="Q190" s="83"/>
      <c r="R190" s="83"/>
      <c r="S190" s="83"/>
      <c r="T190" s="83"/>
    </row>
    <row r="191" spans="2:20">
      <c r="B191" s="83"/>
      <c r="C191" s="83"/>
      <c r="D191" s="83"/>
      <c r="E191" s="83"/>
      <c r="F191" s="83"/>
      <c r="G191" s="83"/>
      <c r="H191" s="83"/>
      <c r="I191" s="83"/>
      <c r="J191" s="83"/>
      <c r="K191" s="83"/>
      <c r="L191" s="83"/>
      <c r="M191" s="83"/>
      <c r="N191" s="83"/>
      <c r="O191" s="83"/>
      <c r="P191" s="83"/>
      <c r="Q191" s="83"/>
      <c r="R191" s="83"/>
      <c r="S191" s="83"/>
      <c r="T191" s="83"/>
    </row>
    <row r="192" spans="2:20">
      <c r="B192" s="83"/>
      <c r="C192" s="83"/>
      <c r="D192" s="83"/>
      <c r="E192" s="83"/>
      <c r="F192" s="83"/>
      <c r="G192" s="83"/>
      <c r="H192" s="83"/>
      <c r="I192" s="83"/>
      <c r="J192" s="83"/>
      <c r="K192" s="83"/>
      <c r="L192" s="83"/>
      <c r="M192" s="83"/>
      <c r="N192" s="83"/>
      <c r="O192" s="83"/>
      <c r="P192" s="83"/>
      <c r="Q192" s="83"/>
      <c r="R192" s="83"/>
      <c r="S192" s="83"/>
      <c r="T192" s="83"/>
    </row>
    <row r="193" spans="2:20">
      <c r="B193" s="83"/>
      <c r="C193" s="83"/>
      <c r="D193" s="83"/>
      <c r="E193" s="83"/>
      <c r="F193" s="83"/>
      <c r="G193" s="83"/>
      <c r="H193" s="83"/>
      <c r="I193" s="83"/>
      <c r="J193" s="83"/>
      <c r="K193" s="83"/>
      <c r="L193" s="83"/>
      <c r="M193" s="83"/>
      <c r="N193" s="83"/>
      <c r="O193" s="83"/>
      <c r="P193" s="83"/>
      <c r="Q193" s="83"/>
      <c r="R193" s="83"/>
      <c r="S193" s="83"/>
      <c r="T193" s="83"/>
    </row>
    <row r="194" spans="2:20">
      <c r="B194" s="83"/>
      <c r="C194" s="83"/>
      <c r="D194" s="83"/>
      <c r="E194" s="83"/>
      <c r="F194" s="83"/>
      <c r="G194" s="83"/>
      <c r="H194" s="83"/>
      <c r="I194" s="83"/>
      <c r="J194" s="83"/>
      <c r="K194" s="83"/>
      <c r="L194" s="83"/>
      <c r="M194" s="83"/>
      <c r="N194" s="83"/>
      <c r="O194" s="83"/>
      <c r="P194" s="83"/>
      <c r="Q194" s="83"/>
      <c r="R194" s="83"/>
      <c r="S194" s="83"/>
      <c r="T194" s="83"/>
    </row>
    <row r="195" spans="2:20">
      <c r="B195" s="83"/>
      <c r="C195" s="83"/>
      <c r="D195" s="83"/>
      <c r="E195" s="83"/>
      <c r="F195" s="83"/>
      <c r="G195" s="83"/>
      <c r="H195" s="83"/>
      <c r="I195" s="83"/>
      <c r="J195" s="83"/>
      <c r="K195" s="83"/>
      <c r="L195" s="83"/>
      <c r="M195" s="83"/>
      <c r="N195" s="83"/>
      <c r="O195" s="83"/>
      <c r="P195" s="83"/>
      <c r="Q195" s="83"/>
      <c r="R195" s="83"/>
      <c r="S195" s="83"/>
      <c r="T195" s="83"/>
    </row>
    <row r="196" spans="2:20">
      <c r="B196" s="83"/>
      <c r="C196" s="83"/>
      <c r="D196" s="83"/>
      <c r="E196" s="83"/>
      <c r="F196" s="83"/>
      <c r="G196" s="83"/>
      <c r="H196" s="83"/>
      <c r="I196" s="83"/>
      <c r="J196" s="83"/>
      <c r="K196" s="83"/>
      <c r="L196" s="83"/>
      <c r="M196" s="83"/>
      <c r="N196" s="83"/>
      <c r="O196" s="83"/>
      <c r="P196" s="83"/>
      <c r="Q196" s="83"/>
      <c r="R196" s="83"/>
      <c r="S196" s="83"/>
      <c r="T196" s="83"/>
    </row>
    <row r="197" spans="2:20">
      <c r="B197" s="83"/>
      <c r="C197" s="83"/>
      <c r="D197" s="83"/>
      <c r="E197" s="83"/>
      <c r="F197" s="83"/>
      <c r="G197" s="83"/>
      <c r="H197" s="83"/>
      <c r="I197" s="83"/>
      <c r="J197" s="83"/>
      <c r="K197" s="83"/>
      <c r="L197" s="83"/>
      <c r="M197" s="83"/>
      <c r="N197" s="83"/>
      <c r="O197" s="83"/>
      <c r="P197" s="83"/>
      <c r="Q197" s="83"/>
      <c r="R197" s="83"/>
      <c r="S197" s="83"/>
      <c r="T197" s="83"/>
    </row>
    <row r="198" spans="2:20">
      <c r="B198" s="83"/>
      <c r="C198" s="83"/>
      <c r="D198" s="83"/>
      <c r="E198" s="83"/>
      <c r="F198" s="83"/>
      <c r="G198" s="83"/>
      <c r="H198" s="83"/>
      <c r="I198" s="83"/>
      <c r="J198" s="83"/>
      <c r="K198" s="83"/>
      <c r="L198" s="83"/>
      <c r="M198" s="83"/>
      <c r="N198" s="83"/>
      <c r="O198" s="83"/>
      <c r="P198" s="83"/>
      <c r="Q198" s="83"/>
      <c r="R198" s="83"/>
      <c r="S198" s="83"/>
      <c r="T198" s="83"/>
    </row>
    <row r="199" spans="2:20">
      <c r="B199" s="83"/>
      <c r="C199" s="83"/>
      <c r="D199" s="83"/>
      <c r="E199" s="83"/>
      <c r="F199" s="83"/>
      <c r="G199" s="83"/>
      <c r="H199" s="83"/>
      <c r="I199" s="83"/>
      <c r="J199" s="83"/>
      <c r="K199" s="83"/>
      <c r="L199" s="83"/>
      <c r="M199" s="83"/>
      <c r="N199" s="83"/>
      <c r="O199" s="83"/>
      <c r="P199" s="83"/>
      <c r="Q199" s="83"/>
      <c r="R199" s="83"/>
      <c r="S199" s="83"/>
      <c r="T199" s="83"/>
    </row>
    <row r="200" spans="2:20">
      <c r="B200" s="83"/>
      <c r="C200" s="83"/>
      <c r="D200" s="83"/>
      <c r="E200" s="83"/>
      <c r="F200" s="83"/>
      <c r="G200" s="83"/>
      <c r="H200" s="83"/>
      <c r="I200" s="83"/>
      <c r="J200" s="83"/>
      <c r="K200" s="83"/>
      <c r="L200" s="83"/>
      <c r="M200" s="83"/>
      <c r="N200" s="83"/>
      <c r="O200" s="83"/>
      <c r="P200" s="83"/>
      <c r="Q200" s="83"/>
      <c r="R200" s="83"/>
      <c r="S200" s="83"/>
      <c r="T200" s="83"/>
    </row>
    <row r="201" spans="2:20">
      <c r="B201" s="83"/>
      <c r="C201" s="83"/>
      <c r="D201" s="83"/>
      <c r="E201" s="83"/>
      <c r="F201" s="83"/>
      <c r="G201" s="83"/>
      <c r="H201" s="83"/>
      <c r="I201" s="83"/>
      <c r="J201" s="83"/>
      <c r="K201" s="83"/>
      <c r="L201" s="83"/>
      <c r="M201" s="83"/>
      <c r="N201" s="83"/>
      <c r="O201" s="83"/>
      <c r="P201" s="83"/>
      <c r="Q201" s="83"/>
      <c r="R201" s="83"/>
      <c r="S201" s="83"/>
      <c r="T201" s="83"/>
    </row>
    <row r="202" spans="2:20">
      <c r="B202" s="83"/>
      <c r="C202" s="83"/>
      <c r="D202" s="83"/>
      <c r="E202" s="83"/>
      <c r="F202" s="83"/>
      <c r="G202" s="83"/>
      <c r="H202" s="83"/>
      <c r="I202" s="83"/>
      <c r="J202" s="83"/>
      <c r="K202" s="83"/>
      <c r="L202" s="83"/>
      <c r="M202" s="83"/>
      <c r="N202" s="83"/>
      <c r="O202" s="83"/>
      <c r="P202" s="83"/>
      <c r="Q202" s="83"/>
      <c r="R202" s="83"/>
      <c r="S202" s="83"/>
      <c r="T202" s="83"/>
    </row>
    <row r="203" spans="2:20">
      <c r="B203" s="83"/>
      <c r="C203" s="83"/>
      <c r="D203" s="83"/>
      <c r="E203" s="83"/>
      <c r="F203" s="83"/>
      <c r="G203" s="83"/>
      <c r="H203" s="83"/>
      <c r="I203" s="83"/>
      <c r="J203" s="83"/>
      <c r="K203" s="83"/>
      <c r="L203" s="83"/>
      <c r="M203" s="83"/>
      <c r="N203" s="83"/>
      <c r="O203" s="83"/>
      <c r="P203" s="83"/>
      <c r="Q203" s="83"/>
      <c r="R203" s="83"/>
      <c r="S203" s="83"/>
      <c r="T203" s="83"/>
    </row>
    <row r="204" spans="2:20">
      <c r="B204" s="83"/>
      <c r="C204" s="83"/>
      <c r="D204" s="83"/>
      <c r="E204" s="83"/>
      <c r="F204" s="83"/>
      <c r="G204" s="83"/>
      <c r="H204" s="83"/>
      <c r="I204" s="83"/>
      <c r="J204" s="83"/>
      <c r="K204" s="83"/>
      <c r="L204" s="83"/>
      <c r="M204" s="83"/>
      <c r="N204" s="83"/>
      <c r="O204" s="83"/>
      <c r="P204" s="83"/>
      <c r="Q204" s="83"/>
      <c r="R204" s="83"/>
      <c r="S204" s="83"/>
      <c r="T204" s="83"/>
    </row>
    <row r="205" spans="2:20">
      <c r="B205" s="83"/>
      <c r="C205" s="83"/>
      <c r="D205" s="83"/>
      <c r="E205" s="83"/>
      <c r="F205" s="83"/>
      <c r="G205" s="83"/>
      <c r="H205" s="83"/>
      <c r="I205" s="83"/>
      <c r="J205" s="83"/>
      <c r="K205" s="83"/>
      <c r="L205" s="83"/>
      <c r="M205" s="83"/>
      <c r="N205" s="83"/>
      <c r="O205" s="83"/>
      <c r="P205" s="83"/>
      <c r="Q205" s="83"/>
      <c r="R205" s="83"/>
      <c r="S205" s="83"/>
      <c r="T205" s="83"/>
    </row>
    <row r="206" spans="2:20">
      <c r="B206" s="83"/>
      <c r="C206" s="83"/>
      <c r="D206" s="83"/>
      <c r="E206" s="83"/>
      <c r="F206" s="83"/>
      <c r="G206" s="83"/>
      <c r="H206" s="83"/>
      <c r="I206" s="83"/>
      <c r="J206" s="83"/>
      <c r="K206" s="83"/>
      <c r="L206" s="83"/>
      <c r="M206" s="83"/>
      <c r="N206" s="83"/>
      <c r="O206" s="83"/>
      <c r="P206" s="83"/>
      <c r="Q206" s="83"/>
      <c r="R206" s="83"/>
      <c r="S206" s="83"/>
      <c r="T206" s="83"/>
    </row>
    <row r="207" spans="2:20">
      <c r="B207" s="83"/>
      <c r="C207" s="83"/>
      <c r="D207" s="83"/>
      <c r="E207" s="83"/>
      <c r="F207" s="83"/>
      <c r="G207" s="83"/>
      <c r="H207" s="83"/>
      <c r="I207" s="83"/>
      <c r="J207" s="83"/>
      <c r="K207" s="83"/>
      <c r="L207" s="83"/>
      <c r="M207" s="83"/>
      <c r="N207" s="83"/>
      <c r="O207" s="83"/>
      <c r="P207" s="83"/>
      <c r="Q207" s="83"/>
      <c r="R207" s="83"/>
      <c r="S207" s="83"/>
      <c r="T207" s="83"/>
    </row>
    <row r="208" spans="2:20">
      <c r="B208" s="83"/>
      <c r="C208" s="83"/>
      <c r="D208" s="83"/>
      <c r="E208" s="83"/>
      <c r="F208" s="83"/>
      <c r="G208" s="83"/>
      <c r="H208" s="83"/>
      <c r="I208" s="83"/>
      <c r="J208" s="83"/>
      <c r="K208" s="83"/>
      <c r="L208" s="83"/>
      <c r="M208" s="83"/>
      <c r="N208" s="83"/>
      <c r="O208" s="83"/>
      <c r="P208" s="83"/>
      <c r="Q208" s="83"/>
      <c r="R208" s="83"/>
      <c r="S208" s="83"/>
      <c r="T208" s="83"/>
    </row>
    <row r="209" spans="2:20">
      <c r="B209" s="83"/>
      <c r="C209" s="83"/>
      <c r="D209" s="83"/>
      <c r="E209" s="83"/>
      <c r="F209" s="83"/>
      <c r="G209" s="83"/>
      <c r="H209" s="83"/>
      <c r="I209" s="83"/>
      <c r="J209" s="83"/>
      <c r="K209" s="83"/>
      <c r="L209" s="83"/>
      <c r="M209" s="83"/>
      <c r="N209" s="83"/>
      <c r="O209" s="83"/>
      <c r="P209" s="83"/>
      <c r="Q209" s="83"/>
      <c r="R209" s="83"/>
      <c r="S209" s="83"/>
      <c r="T209" s="83"/>
    </row>
    <row r="210" spans="2:20">
      <c r="B210" s="83"/>
      <c r="C210" s="83"/>
      <c r="D210" s="83"/>
      <c r="E210" s="83"/>
      <c r="F210" s="83"/>
      <c r="G210" s="83"/>
      <c r="H210" s="83"/>
      <c r="I210" s="83"/>
      <c r="J210" s="83"/>
      <c r="K210" s="83"/>
      <c r="L210" s="83"/>
      <c r="M210" s="83"/>
      <c r="N210" s="83"/>
      <c r="O210" s="83"/>
      <c r="P210" s="83"/>
      <c r="Q210" s="83"/>
      <c r="R210" s="83"/>
      <c r="S210" s="83"/>
      <c r="T210" s="83"/>
    </row>
    <row r="211" spans="2:20">
      <c r="B211" s="83"/>
      <c r="C211" s="83"/>
      <c r="D211" s="83"/>
      <c r="E211" s="83"/>
      <c r="F211" s="83"/>
      <c r="G211" s="83"/>
      <c r="H211" s="83"/>
      <c r="I211" s="83"/>
      <c r="J211" s="83"/>
      <c r="K211" s="83"/>
      <c r="L211" s="83"/>
      <c r="M211" s="83"/>
      <c r="N211" s="83"/>
      <c r="O211" s="83"/>
      <c r="P211" s="83"/>
      <c r="Q211" s="83"/>
      <c r="R211" s="83"/>
      <c r="S211" s="83"/>
      <c r="T211" s="83"/>
    </row>
    <row r="212" spans="2:20">
      <c r="B212" s="83"/>
      <c r="C212" s="83"/>
      <c r="D212" s="83"/>
      <c r="E212" s="83"/>
      <c r="F212" s="83"/>
      <c r="G212" s="83"/>
      <c r="H212" s="83"/>
      <c r="I212" s="83"/>
      <c r="J212" s="83"/>
      <c r="K212" s="83"/>
      <c r="L212" s="83"/>
      <c r="M212" s="83"/>
      <c r="N212" s="83"/>
      <c r="O212" s="83"/>
      <c r="P212" s="83"/>
      <c r="Q212" s="83"/>
      <c r="R212" s="83"/>
      <c r="S212" s="83"/>
      <c r="T212" s="83"/>
    </row>
    <row r="213" spans="2:20">
      <c r="B213" s="83"/>
      <c r="C213" s="83"/>
      <c r="D213" s="83"/>
      <c r="E213" s="83"/>
      <c r="F213" s="83"/>
      <c r="G213" s="83"/>
      <c r="H213" s="83"/>
      <c r="I213" s="83"/>
      <c r="J213" s="83"/>
      <c r="K213" s="83"/>
      <c r="L213" s="83"/>
      <c r="M213" s="83"/>
      <c r="N213" s="83"/>
      <c r="O213" s="83"/>
      <c r="P213" s="83"/>
      <c r="Q213" s="83"/>
      <c r="R213" s="83"/>
      <c r="S213" s="83"/>
      <c r="T213" s="83"/>
    </row>
    <row r="214" spans="2:20">
      <c r="B214" s="83"/>
      <c r="C214" s="83"/>
      <c r="D214" s="83"/>
      <c r="E214" s="83"/>
      <c r="F214" s="83"/>
      <c r="G214" s="83"/>
      <c r="H214" s="83"/>
      <c r="I214" s="83"/>
      <c r="J214" s="83"/>
      <c r="K214" s="83"/>
      <c r="L214" s="83"/>
      <c r="M214" s="83"/>
      <c r="N214" s="83"/>
      <c r="O214" s="83"/>
      <c r="P214" s="83"/>
      <c r="Q214" s="83"/>
      <c r="R214" s="83"/>
      <c r="S214" s="83"/>
      <c r="T214" s="83"/>
    </row>
    <row r="215" spans="2:20">
      <c r="B215" s="83"/>
      <c r="C215" s="83"/>
      <c r="D215" s="83"/>
      <c r="E215" s="83"/>
      <c r="F215" s="83"/>
      <c r="G215" s="83"/>
      <c r="H215" s="83"/>
      <c r="I215" s="83"/>
      <c r="J215" s="83"/>
      <c r="K215" s="83"/>
      <c r="L215" s="83"/>
      <c r="M215" s="83"/>
      <c r="N215" s="83"/>
      <c r="O215" s="83"/>
      <c r="P215" s="83"/>
      <c r="Q215" s="83"/>
      <c r="R215" s="83"/>
      <c r="S215" s="83"/>
      <c r="T215" s="83"/>
    </row>
    <row r="216" spans="2:20">
      <c r="B216" s="83"/>
      <c r="C216" s="83"/>
      <c r="D216" s="83"/>
      <c r="E216" s="83"/>
      <c r="F216" s="83"/>
      <c r="G216" s="83"/>
      <c r="H216" s="83"/>
      <c r="I216" s="83"/>
      <c r="J216" s="83"/>
      <c r="K216" s="83"/>
      <c r="L216" s="83"/>
      <c r="M216" s="83"/>
      <c r="N216" s="83"/>
      <c r="O216" s="83"/>
      <c r="P216" s="83"/>
      <c r="Q216" s="83"/>
      <c r="R216" s="83"/>
      <c r="S216" s="83"/>
      <c r="T216" s="83"/>
    </row>
    <row r="217" spans="2:20">
      <c r="B217" s="83"/>
      <c r="C217" s="83"/>
      <c r="D217" s="83"/>
      <c r="E217" s="83"/>
      <c r="F217" s="83"/>
      <c r="G217" s="83"/>
      <c r="H217" s="83"/>
      <c r="I217" s="83"/>
      <c r="J217" s="83"/>
      <c r="K217" s="83"/>
      <c r="L217" s="83"/>
      <c r="M217" s="83"/>
      <c r="N217" s="83"/>
      <c r="O217" s="83"/>
      <c r="P217" s="83"/>
      <c r="Q217" s="83"/>
      <c r="R217" s="83"/>
      <c r="S217" s="83"/>
      <c r="T217" s="83"/>
    </row>
    <row r="218" spans="2:20">
      <c r="B218" s="83"/>
      <c r="C218" s="83"/>
      <c r="D218" s="83"/>
      <c r="E218" s="83"/>
      <c r="F218" s="83"/>
      <c r="G218" s="83"/>
      <c r="H218" s="83"/>
      <c r="I218" s="83"/>
      <c r="J218" s="83"/>
      <c r="K218" s="83"/>
      <c r="L218" s="83"/>
      <c r="M218" s="83"/>
      <c r="N218" s="83"/>
      <c r="O218" s="83"/>
      <c r="P218" s="83"/>
      <c r="Q218" s="83"/>
      <c r="R218" s="83"/>
      <c r="S218" s="83"/>
      <c r="T218" s="83"/>
    </row>
    <row r="219" spans="2:20">
      <c r="B219" s="83"/>
      <c r="C219" s="83"/>
      <c r="D219" s="83"/>
      <c r="E219" s="83"/>
      <c r="F219" s="83"/>
      <c r="G219" s="83"/>
      <c r="H219" s="83"/>
      <c r="I219" s="83"/>
      <c r="J219" s="83"/>
      <c r="K219" s="83"/>
      <c r="L219" s="83"/>
      <c r="M219" s="83"/>
      <c r="N219" s="83"/>
      <c r="O219" s="83"/>
      <c r="P219" s="83"/>
      <c r="Q219" s="83"/>
      <c r="R219" s="83"/>
      <c r="S219" s="83"/>
      <c r="T219" s="83"/>
    </row>
    <row r="220" spans="2:20">
      <c r="B220" s="83"/>
      <c r="C220" s="83"/>
      <c r="D220" s="83"/>
      <c r="E220" s="83"/>
      <c r="F220" s="83"/>
      <c r="G220" s="83"/>
      <c r="H220" s="83"/>
      <c r="I220" s="83"/>
      <c r="J220" s="83"/>
      <c r="K220" s="83"/>
      <c r="L220" s="83"/>
      <c r="M220" s="83"/>
      <c r="N220" s="83"/>
      <c r="O220" s="83"/>
      <c r="P220" s="83"/>
      <c r="Q220" s="83"/>
      <c r="R220" s="83"/>
      <c r="S220" s="83"/>
      <c r="T220" s="83"/>
    </row>
    <row r="221" spans="2:20">
      <c r="B221" s="83"/>
      <c r="C221" s="83"/>
      <c r="D221" s="83"/>
      <c r="E221" s="83"/>
      <c r="F221" s="83"/>
      <c r="G221" s="83"/>
      <c r="H221" s="83"/>
      <c r="I221" s="83"/>
      <c r="J221" s="83"/>
      <c r="K221" s="83"/>
      <c r="L221" s="83"/>
      <c r="M221" s="83"/>
      <c r="N221" s="83"/>
      <c r="O221" s="83"/>
      <c r="P221" s="83"/>
      <c r="Q221" s="83"/>
      <c r="R221" s="83"/>
      <c r="S221" s="83"/>
      <c r="T221" s="83"/>
    </row>
    <row r="222" spans="2:20">
      <c r="B222" s="83"/>
      <c r="C222" s="83"/>
      <c r="D222" s="83"/>
      <c r="E222" s="83"/>
      <c r="F222" s="83"/>
      <c r="G222" s="83"/>
      <c r="H222" s="83"/>
      <c r="I222" s="83"/>
      <c r="J222" s="83"/>
      <c r="K222" s="83"/>
      <c r="L222" s="83"/>
      <c r="M222" s="83"/>
      <c r="N222" s="83"/>
      <c r="O222" s="83"/>
      <c r="P222" s="83"/>
      <c r="Q222" s="83"/>
      <c r="R222" s="83"/>
      <c r="S222" s="83"/>
      <c r="T222" s="83"/>
    </row>
    <row r="223" spans="2:20">
      <c r="B223" s="83"/>
      <c r="C223" s="83"/>
      <c r="D223" s="83"/>
      <c r="E223" s="83"/>
      <c r="F223" s="83"/>
      <c r="G223" s="83"/>
      <c r="H223" s="83"/>
      <c r="I223" s="83"/>
      <c r="J223" s="83"/>
      <c r="K223" s="83"/>
      <c r="L223" s="83"/>
      <c r="M223" s="83"/>
      <c r="N223" s="83"/>
      <c r="O223" s="83"/>
      <c r="P223" s="83"/>
      <c r="Q223" s="83"/>
      <c r="R223" s="83"/>
      <c r="S223" s="83"/>
      <c r="T223" s="83"/>
    </row>
    <row r="224" spans="2:20">
      <c r="B224" s="83"/>
      <c r="C224" s="83"/>
      <c r="D224" s="83"/>
      <c r="E224" s="83"/>
      <c r="F224" s="83"/>
      <c r="G224" s="83"/>
      <c r="H224" s="83"/>
      <c r="I224" s="83"/>
      <c r="J224" s="83"/>
      <c r="K224" s="83"/>
      <c r="L224" s="83"/>
      <c r="M224" s="83"/>
      <c r="N224" s="83"/>
      <c r="O224" s="83"/>
      <c r="P224" s="83"/>
      <c r="Q224" s="83"/>
      <c r="R224" s="83"/>
      <c r="S224" s="83"/>
      <c r="T224" s="83"/>
    </row>
    <row r="225" spans="2:20">
      <c r="B225" s="83"/>
      <c r="C225" s="83"/>
      <c r="D225" s="83"/>
      <c r="E225" s="83"/>
      <c r="F225" s="83"/>
      <c r="G225" s="83"/>
      <c r="H225" s="83"/>
      <c r="I225" s="83"/>
      <c r="J225" s="83"/>
      <c r="K225" s="83"/>
      <c r="L225" s="83"/>
      <c r="M225" s="83"/>
      <c r="N225" s="83"/>
      <c r="O225" s="83"/>
      <c r="P225" s="83"/>
      <c r="Q225" s="83"/>
      <c r="R225" s="83"/>
      <c r="S225" s="83"/>
      <c r="T225" s="83"/>
    </row>
    <row r="226" spans="2:20">
      <c r="B226" s="83"/>
      <c r="C226" s="83"/>
      <c r="D226" s="83"/>
      <c r="E226" s="83"/>
      <c r="F226" s="83"/>
      <c r="G226" s="83"/>
      <c r="H226" s="83"/>
      <c r="I226" s="83"/>
      <c r="J226" s="83"/>
      <c r="K226" s="83"/>
      <c r="L226" s="83"/>
      <c r="M226" s="83"/>
      <c r="N226" s="83"/>
      <c r="O226" s="83"/>
      <c r="P226" s="83"/>
      <c r="Q226" s="83"/>
      <c r="R226" s="83"/>
      <c r="S226" s="83"/>
      <c r="T226" s="83"/>
    </row>
    <row r="227" spans="2:20">
      <c r="B227" s="83"/>
      <c r="C227" s="83"/>
      <c r="D227" s="83"/>
      <c r="E227" s="83"/>
      <c r="F227" s="83"/>
      <c r="G227" s="83"/>
      <c r="H227" s="83"/>
      <c r="I227" s="83"/>
      <c r="J227" s="83"/>
      <c r="K227" s="83"/>
      <c r="L227" s="83"/>
      <c r="M227" s="83"/>
      <c r="N227" s="83"/>
      <c r="O227" s="83"/>
      <c r="P227" s="83"/>
      <c r="Q227" s="83"/>
      <c r="R227" s="83"/>
      <c r="S227" s="83"/>
      <c r="T227" s="83"/>
    </row>
    <row r="228" spans="2:20">
      <c r="B228" s="83"/>
      <c r="C228" s="83"/>
      <c r="D228" s="83"/>
      <c r="E228" s="83"/>
      <c r="F228" s="83"/>
      <c r="G228" s="83"/>
      <c r="H228" s="83"/>
      <c r="I228" s="83"/>
      <c r="J228" s="83"/>
      <c r="K228" s="83"/>
      <c r="L228" s="83"/>
      <c r="M228" s="83"/>
      <c r="N228" s="83"/>
      <c r="O228" s="83"/>
      <c r="P228" s="83"/>
      <c r="Q228" s="83"/>
      <c r="R228" s="83"/>
      <c r="S228" s="83"/>
      <c r="T228" s="83"/>
    </row>
    <row r="229" spans="2:20">
      <c r="B229" s="83"/>
      <c r="C229" s="83"/>
      <c r="D229" s="83"/>
      <c r="E229" s="83"/>
      <c r="F229" s="83"/>
      <c r="G229" s="83"/>
      <c r="H229" s="83"/>
      <c r="I229" s="83"/>
      <c r="J229" s="83"/>
      <c r="K229" s="83"/>
      <c r="L229" s="83"/>
      <c r="M229" s="83"/>
      <c r="N229" s="83"/>
      <c r="O229" s="83"/>
      <c r="P229" s="83"/>
      <c r="Q229" s="83"/>
      <c r="R229" s="83"/>
      <c r="S229" s="83"/>
      <c r="T229" s="83"/>
    </row>
    <row r="230" spans="2:20">
      <c r="B230" s="83"/>
      <c r="C230" s="83"/>
      <c r="D230" s="83"/>
      <c r="E230" s="83"/>
      <c r="F230" s="83"/>
      <c r="G230" s="83"/>
      <c r="H230" s="83"/>
      <c r="I230" s="83"/>
      <c r="J230" s="83"/>
      <c r="K230" s="83"/>
      <c r="L230" s="83"/>
      <c r="M230" s="83"/>
      <c r="N230" s="83"/>
      <c r="O230" s="83"/>
      <c r="P230" s="83"/>
      <c r="Q230" s="83"/>
      <c r="R230" s="83"/>
      <c r="S230" s="83"/>
      <c r="T230" s="83"/>
    </row>
    <row r="231" spans="2:20">
      <c r="B231" s="83"/>
      <c r="C231" s="83"/>
      <c r="D231" s="83"/>
      <c r="E231" s="83"/>
      <c r="F231" s="83"/>
      <c r="G231" s="83"/>
      <c r="H231" s="83"/>
      <c r="I231" s="83"/>
      <c r="J231" s="83"/>
      <c r="K231" s="83"/>
      <c r="L231" s="83"/>
      <c r="M231" s="83"/>
      <c r="N231" s="83"/>
      <c r="O231" s="83"/>
      <c r="P231" s="83"/>
      <c r="Q231" s="83"/>
      <c r="R231" s="83"/>
      <c r="S231" s="83"/>
      <c r="T231" s="83"/>
    </row>
    <row r="232" spans="2:20">
      <c r="B232" s="83"/>
      <c r="C232" s="83"/>
      <c r="D232" s="83"/>
      <c r="E232" s="83"/>
      <c r="F232" s="83"/>
      <c r="G232" s="83"/>
      <c r="H232" s="83"/>
      <c r="I232" s="83"/>
      <c r="J232" s="83"/>
      <c r="K232" s="83"/>
      <c r="L232" s="83"/>
      <c r="M232" s="83"/>
      <c r="N232" s="83"/>
      <c r="O232" s="83"/>
      <c r="P232" s="83"/>
      <c r="Q232" s="83"/>
      <c r="R232" s="83"/>
      <c r="S232" s="83"/>
      <c r="T232" s="83"/>
    </row>
    <row r="233" spans="2:20">
      <c r="B233" s="83"/>
      <c r="C233" s="83"/>
      <c r="D233" s="83"/>
      <c r="E233" s="83"/>
      <c r="F233" s="83"/>
      <c r="G233" s="83"/>
      <c r="H233" s="83"/>
      <c r="I233" s="83"/>
      <c r="J233" s="83"/>
      <c r="K233" s="83"/>
      <c r="L233" s="83"/>
      <c r="M233" s="83"/>
      <c r="N233" s="83"/>
      <c r="O233" s="83"/>
      <c r="P233" s="83"/>
      <c r="Q233" s="83"/>
      <c r="R233" s="83"/>
      <c r="S233" s="83"/>
      <c r="T233" s="83"/>
    </row>
    <row r="234" spans="2:20">
      <c r="B234" s="83"/>
      <c r="C234" s="83"/>
      <c r="D234" s="83"/>
      <c r="E234" s="83"/>
      <c r="F234" s="83"/>
      <c r="G234" s="83"/>
      <c r="H234" s="83"/>
      <c r="I234" s="83"/>
      <c r="J234" s="83"/>
      <c r="K234" s="83"/>
      <c r="L234" s="83"/>
      <c r="M234" s="83"/>
      <c r="N234" s="83"/>
      <c r="O234" s="83"/>
      <c r="P234" s="83"/>
      <c r="Q234" s="83"/>
      <c r="R234" s="83"/>
      <c r="S234" s="83"/>
      <c r="T234" s="83"/>
    </row>
    <row r="235" spans="2:20">
      <c r="B235" s="83"/>
      <c r="C235" s="83"/>
      <c r="D235" s="83"/>
      <c r="E235" s="83"/>
      <c r="F235" s="83"/>
      <c r="G235" s="83"/>
      <c r="H235" s="83"/>
      <c r="I235" s="83"/>
      <c r="J235" s="83"/>
      <c r="K235" s="83"/>
      <c r="L235" s="83"/>
      <c r="M235" s="83"/>
      <c r="N235" s="83"/>
      <c r="O235" s="83"/>
      <c r="P235" s="83"/>
      <c r="Q235" s="83"/>
      <c r="R235" s="83"/>
      <c r="S235" s="83"/>
      <c r="T235" s="83"/>
    </row>
    <row r="236" spans="2:20">
      <c r="B236" s="83"/>
      <c r="C236" s="83"/>
      <c r="D236" s="83"/>
      <c r="E236" s="83"/>
      <c r="F236" s="83"/>
      <c r="G236" s="83"/>
      <c r="H236" s="83"/>
      <c r="I236" s="83"/>
      <c r="J236" s="83"/>
      <c r="K236" s="83"/>
      <c r="L236" s="83"/>
      <c r="M236" s="83"/>
      <c r="N236" s="83"/>
      <c r="O236" s="83"/>
      <c r="P236" s="83"/>
      <c r="Q236" s="83"/>
      <c r="R236" s="83"/>
      <c r="S236" s="83"/>
      <c r="T236" s="83"/>
    </row>
    <row r="237" spans="2:20">
      <c r="B237" s="83"/>
      <c r="C237" s="83"/>
      <c r="D237" s="83"/>
      <c r="E237" s="83"/>
      <c r="F237" s="83"/>
      <c r="G237" s="83"/>
      <c r="H237" s="83"/>
      <c r="I237" s="83"/>
      <c r="J237" s="83"/>
      <c r="K237" s="83"/>
      <c r="L237" s="83"/>
      <c r="M237" s="83"/>
      <c r="N237" s="83"/>
      <c r="O237" s="83"/>
      <c r="P237" s="83"/>
      <c r="Q237" s="83"/>
      <c r="R237" s="83"/>
      <c r="S237" s="83"/>
      <c r="T237" s="83"/>
    </row>
    <row r="238" spans="2:20">
      <c r="B238" s="83"/>
      <c r="C238" s="83"/>
      <c r="D238" s="83"/>
      <c r="E238" s="83"/>
      <c r="F238" s="83"/>
      <c r="G238" s="83"/>
      <c r="H238" s="83"/>
      <c r="I238" s="83"/>
      <c r="J238" s="83"/>
      <c r="K238" s="83"/>
      <c r="L238" s="83"/>
      <c r="M238" s="83"/>
      <c r="N238" s="83"/>
      <c r="O238" s="83"/>
      <c r="P238" s="83"/>
      <c r="Q238" s="83"/>
      <c r="R238" s="83"/>
      <c r="S238" s="83"/>
      <c r="T238" s="83"/>
    </row>
    <row r="239" spans="2:20">
      <c r="B239" s="83"/>
      <c r="C239" s="83"/>
      <c r="D239" s="83"/>
      <c r="E239" s="83"/>
      <c r="F239" s="83"/>
      <c r="G239" s="83"/>
      <c r="H239" s="83"/>
      <c r="I239" s="83"/>
      <c r="J239" s="83"/>
      <c r="K239" s="83"/>
      <c r="L239" s="83"/>
      <c r="M239" s="83"/>
      <c r="N239" s="83"/>
      <c r="O239" s="83"/>
      <c r="P239" s="83"/>
      <c r="Q239" s="83"/>
      <c r="R239" s="83"/>
      <c r="S239" s="83"/>
      <c r="T239" s="83"/>
    </row>
    <row r="240" spans="2:20">
      <c r="B240" s="83"/>
      <c r="C240" s="83"/>
      <c r="D240" s="83"/>
      <c r="E240" s="83"/>
      <c r="F240" s="83"/>
      <c r="G240" s="83"/>
      <c r="H240" s="83"/>
      <c r="I240" s="83"/>
      <c r="J240" s="83"/>
      <c r="K240" s="83"/>
      <c r="L240" s="83"/>
      <c r="M240" s="83"/>
      <c r="N240" s="83"/>
      <c r="O240" s="83"/>
      <c r="P240" s="83"/>
      <c r="Q240" s="83"/>
      <c r="R240" s="83"/>
      <c r="S240" s="83"/>
      <c r="T240" s="83"/>
    </row>
    <row r="241" spans="2:20">
      <c r="B241" s="83"/>
      <c r="C241" s="83"/>
      <c r="D241" s="83"/>
      <c r="E241" s="83"/>
      <c r="F241" s="83"/>
      <c r="G241" s="83"/>
      <c r="H241" s="83"/>
      <c r="I241" s="83"/>
      <c r="J241" s="83"/>
      <c r="K241" s="83"/>
      <c r="L241" s="83"/>
      <c r="M241" s="83"/>
      <c r="N241" s="83"/>
      <c r="O241" s="83"/>
      <c r="P241" s="83"/>
      <c r="Q241" s="83"/>
      <c r="R241" s="83"/>
      <c r="S241" s="83"/>
      <c r="T241" s="83"/>
    </row>
    <row r="242" spans="2:20">
      <c r="B242" s="83"/>
      <c r="C242" s="83"/>
      <c r="D242" s="83"/>
      <c r="E242" s="83"/>
      <c r="F242" s="83"/>
      <c r="G242" s="83"/>
      <c r="H242" s="83"/>
      <c r="I242" s="83"/>
      <c r="J242" s="83"/>
      <c r="K242" s="83"/>
      <c r="L242" s="83"/>
      <c r="M242" s="83"/>
      <c r="N242" s="83"/>
      <c r="O242" s="83"/>
      <c r="P242" s="83"/>
      <c r="Q242" s="83"/>
      <c r="R242" s="83"/>
      <c r="S242" s="83"/>
      <c r="T242" s="83"/>
    </row>
    <row r="243" spans="2:20">
      <c r="B243" s="83"/>
      <c r="C243" s="83"/>
      <c r="D243" s="83"/>
      <c r="E243" s="83"/>
      <c r="F243" s="83"/>
      <c r="G243" s="83"/>
      <c r="H243" s="83"/>
      <c r="I243" s="83"/>
      <c r="J243" s="83"/>
      <c r="K243" s="83"/>
      <c r="L243" s="83"/>
      <c r="M243" s="83"/>
      <c r="N243" s="83"/>
      <c r="O243" s="83"/>
      <c r="P243" s="83"/>
      <c r="Q243" s="83"/>
      <c r="R243" s="83"/>
      <c r="S243" s="83"/>
      <c r="T243" s="83"/>
    </row>
    <row r="244" spans="2:20">
      <c r="B244" s="83"/>
      <c r="C244" s="83"/>
      <c r="D244" s="83"/>
      <c r="E244" s="83"/>
      <c r="F244" s="83"/>
      <c r="G244" s="83"/>
      <c r="H244" s="83"/>
      <c r="I244" s="83"/>
      <c r="J244" s="83"/>
      <c r="K244" s="83"/>
      <c r="L244" s="83"/>
      <c r="M244" s="83"/>
      <c r="N244" s="83"/>
      <c r="O244" s="83"/>
      <c r="P244" s="83"/>
      <c r="Q244" s="83"/>
      <c r="R244" s="83"/>
      <c r="S244" s="83"/>
      <c r="T244" s="83"/>
    </row>
    <row r="245" spans="2:20">
      <c r="B245" s="83"/>
      <c r="C245" s="83"/>
      <c r="D245" s="83"/>
      <c r="E245" s="83"/>
      <c r="F245" s="83"/>
      <c r="G245" s="83"/>
      <c r="H245" s="83"/>
      <c r="I245" s="83"/>
      <c r="J245" s="83"/>
      <c r="K245" s="83"/>
      <c r="L245" s="83"/>
      <c r="M245" s="83"/>
      <c r="N245" s="83"/>
      <c r="O245" s="83"/>
      <c r="P245" s="83"/>
      <c r="Q245" s="83"/>
      <c r="R245" s="83"/>
      <c r="S245" s="83"/>
      <c r="T245" s="83"/>
    </row>
    <row r="246" spans="2:20">
      <c r="B246" s="83"/>
      <c r="C246" s="83"/>
      <c r="D246" s="83"/>
      <c r="E246" s="83"/>
      <c r="F246" s="83"/>
      <c r="G246" s="83"/>
      <c r="H246" s="83"/>
      <c r="I246" s="83"/>
      <c r="J246" s="83"/>
      <c r="K246" s="83"/>
      <c r="L246" s="83"/>
      <c r="M246" s="83"/>
      <c r="N246" s="83"/>
      <c r="O246" s="83"/>
      <c r="P246" s="83"/>
      <c r="Q246" s="83"/>
      <c r="R246" s="83"/>
      <c r="S246" s="83"/>
      <c r="T246" s="83"/>
    </row>
    <row r="247" spans="2:20">
      <c r="B247" s="83"/>
      <c r="C247" s="83"/>
      <c r="D247" s="83"/>
      <c r="E247" s="83"/>
      <c r="F247" s="83"/>
      <c r="G247" s="83"/>
      <c r="H247" s="83"/>
      <c r="I247" s="83"/>
      <c r="J247" s="83"/>
      <c r="K247" s="83"/>
      <c r="L247" s="83"/>
      <c r="M247" s="83"/>
      <c r="N247" s="83"/>
      <c r="O247" s="83"/>
      <c r="P247" s="83"/>
      <c r="Q247" s="83"/>
      <c r="R247" s="83"/>
      <c r="S247" s="83"/>
      <c r="T247" s="83"/>
    </row>
    <row r="248" spans="2:20">
      <c r="B248" s="83"/>
      <c r="C248" s="83"/>
      <c r="D248" s="83"/>
      <c r="E248" s="83"/>
      <c r="F248" s="83"/>
      <c r="G248" s="83"/>
      <c r="H248" s="83"/>
      <c r="I248" s="83"/>
      <c r="J248" s="83"/>
      <c r="K248" s="83"/>
      <c r="L248" s="83"/>
      <c r="M248" s="83"/>
      <c r="N248" s="83"/>
      <c r="O248" s="83"/>
      <c r="P248" s="83"/>
      <c r="Q248" s="83"/>
      <c r="R248" s="83"/>
      <c r="S248" s="83"/>
      <c r="T248" s="83"/>
    </row>
    <row r="249" spans="2:20">
      <c r="B249" s="83"/>
      <c r="C249" s="83"/>
      <c r="D249" s="83"/>
      <c r="E249" s="83"/>
      <c r="F249" s="83"/>
      <c r="G249" s="83"/>
      <c r="H249" s="83"/>
      <c r="I249" s="83"/>
      <c r="J249" s="83"/>
      <c r="K249" s="83"/>
      <c r="L249" s="83"/>
      <c r="M249" s="83"/>
      <c r="N249" s="83"/>
      <c r="O249" s="83"/>
      <c r="P249" s="83"/>
      <c r="Q249" s="83"/>
      <c r="R249" s="83"/>
      <c r="S249" s="83"/>
      <c r="T249" s="83"/>
    </row>
    <row r="250" spans="2:20">
      <c r="B250" s="83"/>
      <c r="C250" s="83"/>
      <c r="D250" s="83"/>
      <c r="E250" s="83"/>
      <c r="F250" s="83"/>
      <c r="G250" s="83"/>
      <c r="H250" s="83"/>
      <c r="I250" s="83"/>
      <c r="J250" s="83"/>
      <c r="K250" s="83"/>
      <c r="L250" s="83"/>
      <c r="M250" s="83"/>
      <c r="N250" s="83"/>
      <c r="O250" s="83"/>
      <c r="P250" s="83"/>
      <c r="Q250" s="83"/>
      <c r="R250" s="83"/>
      <c r="S250" s="83"/>
      <c r="T250" s="83"/>
    </row>
    <row r="251" spans="2:20">
      <c r="B251" s="83"/>
      <c r="C251" s="83"/>
      <c r="D251" s="83"/>
      <c r="E251" s="83"/>
      <c r="F251" s="83"/>
      <c r="G251" s="83"/>
      <c r="H251" s="83"/>
      <c r="I251" s="83"/>
      <c r="J251" s="83"/>
      <c r="K251" s="83"/>
      <c r="L251" s="83"/>
      <c r="M251" s="83"/>
      <c r="N251" s="83"/>
      <c r="O251" s="83"/>
      <c r="P251" s="83"/>
      <c r="Q251" s="83"/>
      <c r="R251" s="83"/>
      <c r="S251" s="83"/>
      <c r="T251" s="83"/>
    </row>
    <row r="252" spans="2:20">
      <c r="B252" s="83"/>
      <c r="C252" s="83"/>
      <c r="D252" s="83"/>
      <c r="E252" s="83"/>
      <c r="F252" s="83"/>
      <c r="G252" s="83"/>
      <c r="H252" s="83"/>
      <c r="I252" s="83"/>
      <c r="J252" s="83"/>
      <c r="K252" s="83"/>
      <c r="L252" s="83"/>
      <c r="M252" s="83"/>
      <c r="N252" s="83"/>
      <c r="O252" s="83"/>
      <c r="P252" s="83"/>
      <c r="Q252" s="83"/>
      <c r="R252" s="83"/>
      <c r="S252" s="83"/>
      <c r="T252" s="83"/>
    </row>
    <row r="253" spans="2:20">
      <c r="B253" s="83"/>
      <c r="C253" s="83"/>
      <c r="D253" s="83"/>
      <c r="E253" s="83"/>
      <c r="F253" s="83"/>
      <c r="G253" s="83"/>
      <c r="H253" s="83"/>
      <c r="I253" s="83"/>
      <c r="J253" s="83"/>
      <c r="K253" s="83"/>
      <c r="L253" s="83"/>
      <c r="M253" s="83"/>
      <c r="N253" s="83"/>
      <c r="O253" s="83"/>
      <c r="P253" s="83"/>
      <c r="Q253" s="83"/>
      <c r="R253" s="83"/>
      <c r="S253" s="83"/>
      <c r="T253" s="83"/>
    </row>
    <row r="254" spans="2:20">
      <c r="B254" s="83"/>
      <c r="C254" s="83"/>
      <c r="D254" s="83"/>
      <c r="E254" s="83"/>
      <c r="F254" s="83"/>
      <c r="G254" s="83"/>
      <c r="H254" s="83"/>
      <c r="I254" s="83"/>
      <c r="J254" s="83"/>
      <c r="K254" s="83"/>
      <c r="L254" s="83"/>
      <c r="M254" s="83"/>
      <c r="N254" s="83"/>
      <c r="O254" s="83"/>
      <c r="P254" s="83"/>
      <c r="Q254" s="83"/>
      <c r="R254" s="83"/>
      <c r="S254" s="83"/>
      <c r="T254" s="83"/>
    </row>
    <row r="255" spans="2:20">
      <c r="B255" s="83"/>
      <c r="C255" s="83"/>
      <c r="D255" s="83"/>
      <c r="E255" s="83"/>
      <c r="F255" s="83"/>
      <c r="G255" s="83"/>
      <c r="H255" s="83"/>
      <c r="I255" s="83"/>
      <c r="J255" s="83"/>
      <c r="K255" s="83"/>
      <c r="L255" s="83"/>
      <c r="M255" s="83"/>
      <c r="N255" s="83"/>
      <c r="O255" s="83"/>
      <c r="P255" s="83"/>
      <c r="Q255" s="83"/>
      <c r="R255" s="83"/>
      <c r="S255" s="83"/>
      <c r="T255" s="83"/>
    </row>
    <row r="256" spans="2:20">
      <c r="B256" s="83"/>
      <c r="C256" s="83"/>
      <c r="D256" s="83"/>
      <c r="E256" s="83"/>
      <c r="F256" s="83"/>
      <c r="G256" s="83"/>
      <c r="H256" s="83"/>
      <c r="I256" s="83"/>
      <c r="J256" s="83"/>
      <c r="K256" s="83"/>
      <c r="L256" s="83"/>
      <c r="M256" s="83"/>
      <c r="N256" s="83"/>
      <c r="O256" s="83"/>
      <c r="P256" s="83"/>
      <c r="Q256" s="83"/>
      <c r="R256" s="83"/>
      <c r="S256" s="83"/>
      <c r="T256" s="83"/>
    </row>
    <row r="257" spans="2:20">
      <c r="B257" s="83"/>
      <c r="C257" s="83"/>
      <c r="D257" s="83"/>
      <c r="E257" s="83"/>
      <c r="F257" s="83"/>
      <c r="G257" s="83"/>
      <c r="H257" s="83"/>
      <c r="I257" s="83"/>
      <c r="J257" s="83"/>
      <c r="K257" s="83"/>
      <c r="L257" s="83"/>
      <c r="M257" s="83"/>
      <c r="N257" s="83"/>
      <c r="O257" s="83"/>
      <c r="P257" s="83"/>
      <c r="Q257" s="83"/>
      <c r="R257" s="83"/>
      <c r="S257" s="83"/>
      <c r="T257" s="83"/>
    </row>
    <row r="258" spans="2:20">
      <c r="B258" s="83"/>
      <c r="C258" s="83"/>
      <c r="D258" s="83"/>
      <c r="E258" s="83"/>
      <c r="F258" s="83"/>
      <c r="G258" s="83"/>
      <c r="H258" s="83"/>
      <c r="I258" s="83"/>
      <c r="J258" s="83"/>
      <c r="K258" s="83"/>
      <c r="L258" s="83"/>
      <c r="M258" s="83"/>
      <c r="N258" s="83"/>
      <c r="O258" s="83"/>
      <c r="P258" s="83"/>
      <c r="Q258" s="83"/>
      <c r="R258" s="83"/>
      <c r="S258" s="83"/>
      <c r="T258" s="83"/>
    </row>
    <row r="259" spans="2:20">
      <c r="B259" s="83"/>
      <c r="C259" s="83"/>
      <c r="D259" s="83"/>
      <c r="E259" s="83"/>
      <c r="F259" s="83"/>
      <c r="G259" s="83"/>
      <c r="H259" s="83"/>
      <c r="I259" s="83"/>
      <c r="J259" s="83"/>
      <c r="K259" s="83"/>
      <c r="L259" s="83"/>
      <c r="M259" s="83"/>
      <c r="N259" s="83"/>
      <c r="O259" s="83"/>
      <c r="P259" s="83"/>
      <c r="Q259" s="83"/>
      <c r="R259" s="83"/>
      <c r="S259" s="83"/>
      <c r="T259" s="83"/>
    </row>
    <row r="260" spans="2:20">
      <c r="B260" s="83"/>
      <c r="C260" s="83"/>
      <c r="D260" s="83"/>
      <c r="E260" s="83"/>
      <c r="F260" s="83"/>
      <c r="G260" s="83"/>
      <c r="H260" s="83"/>
      <c r="I260" s="83"/>
      <c r="J260" s="83"/>
      <c r="K260" s="83"/>
      <c r="L260" s="83"/>
      <c r="M260" s="83"/>
      <c r="N260" s="83"/>
      <c r="O260" s="83"/>
      <c r="P260" s="83"/>
      <c r="Q260" s="83"/>
      <c r="R260" s="83"/>
      <c r="S260" s="83"/>
      <c r="T260" s="83"/>
    </row>
    <row r="261" spans="2:20">
      <c r="B261" s="83"/>
      <c r="C261" s="83"/>
      <c r="D261" s="83"/>
      <c r="E261" s="83"/>
      <c r="F261" s="83"/>
      <c r="G261" s="83"/>
      <c r="H261" s="83"/>
      <c r="I261" s="83"/>
      <c r="J261" s="83"/>
      <c r="K261" s="83"/>
      <c r="L261" s="83"/>
      <c r="M261" s="83"/>
      <c r="N261" s="83"/>
      <c r="O261" s="83"/>
      <c r="P261" s="83"/>
      <c r="Q261" s="83"/>
      <c r="R261" s="83"/>
      <c r="S261" s="83"/>
      <c r="T261" s="83"/>
    </row>
    <row r="262" spans="2:20">
      <c r="B262" s="83"/>
      <c r="C262" s="83"/>
      <c r="D262" s="83"/>
      <c r="E262" s="83"/>
      <c r="F262" s="83"/>
      <c r="G262" s="83"/>
      <c r="H262" s="83"/>
      <c r="I262" s="83"/>
      <c r="J262" s="83"/>
      <c r="K262" s="83"/>
      <c r="L262" s="83"/>
      <c r="M262" s="83"/>
      <c r="N262" s="83"/>
      <c r="O262" s="83"/>
      <c r="P262" s="83"/>
      <c r="Q262" s="83"/>
      <c r="R262" s="83"/>
      <c r="S262" s="83"/>
      <c r="T262" s="83"/>
    </row>
    <row r="263" spans="2:20">
      <c r="B263" s="83"/>
      <c r="C263" s="83"/>
      <c r="D263" s="83"/>
      <c r="E263" s="83"/>
      <c r="F263" s="83"/>
      <c r="G263" s="83"/>
      <c r="H263" s="83"/>
      <c r="I263" s="83"/>
      <c r="J263" s="83"/>
      <c r="K263" s="83"/>
      <c r="L263" s="83"/>
      <c r="M263" s="83"/>
      <c r="N263" s="83"/>
      <c r="O263" s="83"/>
      <c r="P263" s="83"/>
      <c r="Q263" s="83"/>
      <c r="R263" s="83"/>
      <c r="S263" s="83"/>
      <c r="T263" s="83"/>
    </row>
    <row r="264" spans="2:20">
      <c r="B264" s="83"/>
      <c r="C264" s="83"/>
      <c r="D264" s="83"/>
      <c r="E264" s="83"/>
      <c r="F264" s="83"/>
      <c r="G264" s="83"/>
      <c r="H264" s="83"/>
      <c r="I264" s="83"/>
      <c r="J264" s="83"/>
      <c r="K264" s="83"/>
      <c r="L264" s="83"/>
      <c r="M264" s="83"/>
      <c r="N264" s="83"/>
      <c r="O264" s="83"/>
      <c r="P264" s="83"/>
      <c r="Q264" s="83"/>
      <c r="R264" s="83"/>
      <c r="S264" s="83"/>
      <c r="T264" s="83"/>
    </row>
    <row r="265" spans="2:20">
      <c r="B265" s="83"/>
      <c r="C265" s="83"/>
      <c r="D265" s="83"/>
      <c r="E265" s="83"/>
      <c r="F265" s="83"/>
      <c r="G265" s="83"/>
      <c r="H265" s="83"/>
      <c r="I265" s="83"/>
      <c r="J265" s="83"/>
      <c r="K265" s="83"/>
      <c r="L265" s="83"/>
      <c r="M265" s="83"/>
      <c r="N265" s="83"/>
      <c r="O265" s="83"/>
      <c r="P265" s="83"/>
      <c r="Q265" s="83"/>
      <c r="R265" s="83"/>
      <c r="S265" s="83"/>
      <c r="T265" s="83"/>
    </row>
    <row r="266" spans="2:20">
      <c r="B266" s="83"/>
      <c r="C266" s="83"/>
      <c r="D266" s="83"/>
      <c r="E266" s="83"/>
      <c r="F266" s="83"/>
      <c r="G266" s="83"/>
      <c r="H266" s="83"/>
      <c r="I266" s="83"/>
      <c r="J266" s="83"/>
      <c r="K266" s="83"/>
      <c r="L266" s="83"/>
      <c r="M266" s="83"/>
      <c r="N266" s="83"/>
      <c r="O266" s="83"/>
      <c r="P266" s="83"/>
      <c r="Q266" s="83"/>
      <c r="R266" s="83"/>
      <c r="S266" s="83"/>
      <c r="T266" s="83"/>
    </row>
    <row r="267" spans="2:20">
      <c r="B267" s="83"/>
      <c r="C267" s="83"/>
      <c r="D267" s="83"/>
      <c r="E267" s="83"/>
      <c r="F267" s="83"/>
      <c r="G267" s="83"/>
      <c r="H267" s="83"/>
      <c r="I267" s="83"/>
      <c r="J267" s="83"/>
      <c r="K267" s="83"/>
      <c r="L267" s="83"/>
      <c r="M267" s="83"/>
      <c r="N267" s="83"/>
      <c r="O267" s="83"/>
      <c r="P267" s="83"/>
      <c r="Q267" s="83"/>
      <c r="R267" s="83"/>
      <c r="S267" s="83"/>
      <c r="T267" s="83"/>
    </row>
    <row r="268" spans="2:20">
      <c r="B268" s="83"/>
      <c r="C268" s="83"/>
      <c r="D268" s="83"/>
      <c r="E268" s="83"/>
      <c r="F268" s="83"/>
      <c r="G268" s="83"/>
      <c r="H268" s="83"/>
      <c r="I268" s="83"/>
      <c r="J268" s="83"/>
      <c r="K268" s="83"/>
      <c r="L268" s="83"/>
      <c r="M268" s="83"/>
      <c r="N268" s="83"/>
      <c r="O268" s="83"/>
      <c r="P268" s="83"/>
      <c r="Q268" s="83"/>
      <c r="R268" s="83"/>
      <c r="S268" s="83"/>
      <c r="T268" s="83"/>
    </row>
    <row r="269" spans="2:20">
      <c r="B269" s="83"/>
      <c r="C269" s="83"/>
      <c r="D269" s="83"/>
      <c r="E269" s="83"/>
      <c r="F269" s="83"/>
      <c r="G269" s="83"/>
      <c r="H269" s="83"/>
      <c r="I269" s="83"/>
      <c r="J269" s="83"/>
      <c r="K269" s="83"/>
      <c r="L269" s="83"/>
      <c r="M269" s="83"/>
      <c r="N269" s="83"/>
      <c r="O269" s="83"/>
      <c r="P269" s="83"/>
      <c r="Q269" s="83"/>
      <c r="R269" s="83"/>
      <c r="S269" s="83"/>
      <c r="T269" s="83"/>
    </row>
    <row r="270" spans="2:20">
      <c r="B270" s="83"/>
      <c r="C270" s="83"/>
      <c r="D270" s="83"/>
      <c r="E270" s="83"/>
      <c r="F270" s="83"/>
      <c r="G270" s="83"/>
      <c r="H270" s="83"/>
      <c r="I270" s="83"/>
      <c r="J270" s="83"/>
      <c r="K270" s="83"/>
      <c r="L270" s="83"/>
      <c r="M270" s="83"/>
      <c r="N270" s="83"/>
      <c r="O270" s="83"/>
      <c r="P270" s="83"/>
      <c r="Q270" s="83"/>
      <c r="R270" s="83"/>
      <c r="S270" s="83"/>
      <c r="T270" s="83"/>
    </row>
    <row r="271" spans="2:20">
      <c r="B271" s="83"/>
      <c r="C271" s="83"/>
      <c r="D271" s="83"/>
      <c r="E271" s="83"/>
      <c r="F271" s="83"/>
      <c r="G271" s="83"/>
      <c r="H271" s="83"/>
      <c r="I271" s="83"/>
      <c r="J271" s="83"/>
      <c r="K271" s="83"/>
      <c r="L271" s="83"/>
      <c r="M271" s="83"/>
      <c r="N271" s="83"/>
      <c r="O271" s="83"/>
      <c r="P271" s="83"/>
      <c r="Q271" s="83"/>
      <c r="R271" s="83"/>
      <c r="S271" s="83"/>
      <c r="T271" s="83"/>
    </row>
    <row r="272" spans="2:20">
      <c r="B272" s="83"/>
      <c r="C272" s="83"/>
      <c r="D272" s="83"/>
      <c r="E272" s="83"/>
      <c r="F272" s="83"/>
      <c r="G272" s="83"/>
      <c r="H272" s="83"/>
      <c r="I272" s="83"/>
      <c r="J272" s="83"/>
      <c r="K272" s="83"/>
      <c r="L272" s="83"/>
      <c r="M272" s="83"/>
      <c r="N272" s="83"/>
      <c r="O272" s="83"/>
      <c r="P272" s="83"/>
      <c r="Q272" s="83"/>
      <c r="R272" s="83"/>
      <c r="S272" s="83"/>
      <c r="T272" s="83"/>
    </row>
    <row r="273" spans="2:20">
      <c r="B273" s="83"/>
      <c r="C273" s="83"/>
      <c r="D273" s="83"/>
      <c r="E273" s="83"/>
      <c r="F273" s="83"/>
      <c r="G273" s="83"/>
      <c r="H273" s="83"/>
      <c r="I273" s="83"/>
      <c r="J273" s="83"/>
      <c r="K273" s="83"/>
      <c r="L273" s="83"/>
      <c r="M273" s="83"/>
      <c r="N273" s="83"/>
      <c r="O273" s="83"/>
      <c r="P273" s="83"/>
      <c r="Q273" s="83"/>
      <c r="R273" s="83"/>
      <c r="S273" s="83"/>
      <c r="T273" s="83"/>
    </row>
    <row r="274" spans="2:20">
      <c r="B274" s="83"/>
      <c r="C274" s="83"/>
      <c r="D274" s="83"/>
      <c r="E274" s="83"/>
      <c r="F274" s="83"/>
      <c r="G274" s="83"/>
      <c r="H274" s="83"/>
      <c r="I274" s="83"/>
      <c r="J274" s="83"/>
      <c r="K274" s="83"/>
      <c r="L274" s="83"/>
      <c r="M274" s="83"/>
      <c r="N274" s="83"/>
      <c r="O274" s="83"/>
      <c r="P274" s="83"/>
      <c r="Q274" s="83"/>
      <c r="R274" s="83"/>
      <c r="S274" s="83"/>
      <c r="T274" s="83"/>
    </row>
    <row r="275" spans="2:20">
      <c r="B275" s="83"/>
      <c r="C275" s="83"/>
      <c r="D275" s="83"/>
      <c r="E275" s="83"/>
      <c r="F275" s="83"/>
      <c r="G275" s="83"/>
      <c r="H275" s="83"/>
      <c r="I275" s="83"/>
      <c r="J275" s="83"/>
      <c r="K275" s="83"/>
      <c r="L275" s="83"/>
      <c r="M275" s="83"/>
      <c r="N275" s="83"/>
      <c r="O275" s="83"/>
      <c r="P275" s="83"/>
      <c r="Q275" s="83"/>
      <c r="R275" s="83"/>
      <c r="S275" s="83"/>
      <c r="T275" s="83"/>
    </row>
    <row r="276" spans="2:20">
      <c r="B276" s="83"/>
      <c r="C276" s="83"/>
      <c r="D276" s="83"/>
      <c r="E276" s="83"/>
      <c r="F276" s="83"/>
      <c r="G276" s="83"/>
      <c r="H276" s="83"/>
      <c r="I276" s="83"/>
      <c r="J276" s="83"/>
      <c r="K276" s="83"/>
      <c r="L276" s="83"/>
      <c r="M276" s="83"/>
      <c r="N276" s="83"/>
      <c r="O276" s="83"/>
      <c r="P276" s="83"/>
      <c r="Q276" s="83"/>
      <c r="R276" s="83"/>
      <c r="S276" s="83"/>
      <c r="T276" s="83"/>
    </row>
    <row r="277" spans="2:20">
      <c r="B277" s="83"/>
      <c r="C277" s="83"/>
      <c r="D277" s="83"/>
      <c r="E277" s="83"/>
      <c r="F277" s="83"/>
      <c r="G277" s="83"/>
      <c r="H277" s="83"/>
      <c r="I277" s="83"/>
      <c r="J277" s="83"/>
      <c r="K277" s="83"/>
      <c r="L277" s="83"/>
      <c r="M277" s="83"/>
      <c r="N277" s="83"/>
      <c r="O277" s="83"/>
      <c r="P277" s="83"/>
      <c r="Q277" s="83"/>
      <c r="R277" s="83"/>
      <c r="S277" s="83"/>
      <c r="T277" s="83"/>
    </row>
    <row r="278" spans="2:20">
      <c r="B278" s="83"/>
      <c r="C278" s="83"/>
      <c r="D278" s="83"/>
      <c r="E278" s="83"/>
      <c r="F278" s="83"/>
      <c r="G278" s="83"/>
      <c r="H278" s="83"/>
      <c r="I278" s="83"/>
      <c r="J278" s="83"/>
      <c r="K278" s="83"/>
      <c r="L278" s="83"/>
      <c r="M278" s="83"/>
      <c r="N278" s="83"/>
      <c r="O278" s="83"/>
      <c r="P278" s="83"/>
      <c r="Q278" s="83"/>
      <c r="R278" s="83"/>
      <c r="S278" s="83"/>
      <c r="T278" s="83"/>
    </row>
    <row r="279" spans="2:20">
      <c r="B279" s="83"/>
      <c r="C279" s="83"/>
      <c r="D279" s="83"/>
      <c r="E279" s="83"/>
      <c r="F279" s="83"/>
      <c r="G279" s="83"/>
      <c r="H279" s="83"/>
      <c r="I279" s="83"/>
      <c r="J279" s="83"/>
      <c r="K279" s="83"/>
      <c r="L279" s="83"/>
      <c r="M279" s="83"/>
      <c r="N279" s="83"/>
      <c r="O279" s="83"/>
      <c r="P279" s="83"/>
      <c r="Q279" s="83"/>
      <c r="R279" s="83"/>
      <c r="S279" s="83"/>
      <c r="T279" s="83"/>
    </row>
    <row r="280" spans="2:20">
      <c r="B280" s="83"/>
      <c r="C280" s="83"/>
      <c r="D280" s="83"/>
      <c r="E280" s="83"/>
      <c r="F280" s="83"/>
      <c r="G280" s="83"/>
      <c r="H280" s="83"/>
      <c r="I280" s="83"/>
      <c r="J280" s="83"/>
      <c r="K280" s="83"/>
      <c r="L280" s="83"/>
      <c r="M280" s="83"/>
      <c r="N280" s="83"/>
      <c r="O280" s="83"/>
      <c r="P280" s="83"/>
      <c r="Q280" s="83"/>
      <c r="R280" s="83"/>
      <c r="S280" s="83"/>
      <c r="T280" s="83"/>
    </row>
    <row r="281" spans="2:20">
      <c r="B281" s="83"/>
      <c r="C281" s="83"/>
      <c r="D281" s="83"/>
      <c r="E281" s="83"/>
      <c r="F281" s="83"/>
      <c r="G281" s="83"/>
      <c r="H281" s="83"/>
      <c r="I281" s="83"/>
      <c r="J281" s="83"/>
      <c r="K281" s="83"/>
      <c r="L281" s="83"/>
      <c r="M281" s="83"/>
      <c r="N281" s="83"/>
      <c r="O281" s="83"/>
      <c r="P281" s="83"/>
      <c r="Q281" s="83"/>
      <c r="R281" s="83"/>
      <c r="S281" s="83"/>
      <c r="T281" s="83"/>
    </row>
    <row r="282" spans="2:20">
      <c r="B282" s="83"/>
      <c r="C282" s="83"/>
      <c r="D282" s="83"/>
      <c r="E282" s="83"/>
      <c r="F282" s="83"/>
      <c r="G282" s="83"/>
      <c r="H282" s="83"/>
      <c r="I282" s="83"/>
      <c r="J282" s="83"/>
      <c r="K282" s="83"/>
      <c r="L282" s="83"/>
      <c r="M282" s="83"/>
      <c r="N282" s="83"/>
      <c r="O282" s="83"/>
      <c r="P282" s="83"/>
      <c r="Q282" s="83"/>
      <c r="R282" s="83"/>
      <c r="S282" s="83"/>
      <c r="T282" s="83"/>
    </row>
    <row r="283" spans="2:20">
      <c r="B283" s="83"/>
      <c r="C283" s="83"/>
      <c r="D283" s="83"/>
      <c r="E283" s="83"/>
      <c r="F283" s="83"/>
      <c r="G283" s="83"/>
      <c r="H283" s="83"/>
      <c r="I283" s="83"/>
      <c r="J283" s="83"/>
      <c r="K283" s="83"/>
      <c r="L283" s="83"/>
      <c r="M283" s="83"/>
      <c r="N283" s="83"/>
      <c r="O283" s="83"/>
      <c r="P283" s="83"/>
      <c r="Q283" s="83"/>
      <c r="R283" s="83"/>
      <c r="S283" s="83"/>
      <c r="T283" s="83"/>
    </row>
    <row r="284" spans="2:20">
      <c r="B284" s="83"/>
      <c r="C284" s="83"/>
      <c r="D284" s="83"/>
      <c r="E284" s="83"/>
      <c r="F284" s="83"/>
      <c r="G284" s="83"/>
      <c r="H284" s="83"/>
      <c r="I284" s="83"/>
      <c r="J284" s="83"/>
      <c r="K284" s="83"/>
      <c r="L284" s="83"/>
      <c r="M284" s="83"/>
      <c r="N284" s="83"/>
      <c r="O284" s="83"/>
      <c r="P284" s="83"/>
      <c r="Q284" s="83"/>
      <c r="R284" s="83"/>
      <c r="S284" s="83"/>
      <c r="T284" s="83"/>
    </row>
    <row r="285" spans="2:20">
      <c r="B285" s="83"/>
      <c r="C285" s="83"/>
      <c r="D285" s="83"/>
      <c r="E285" s="83"/>
      <c r="F285" s="83"/>
      <c r="G285" s="83"/>
      <c r="H285" s="83"/>
      <c r="I285" s="83"/>
      <c r="J285" s="83"/>
      <c r="K285" s="83"/>
      <c r="L285" s="83"/>
      <c r="M285" s="83"/>
      <c r="N285" s="83"/>
      <c r="O285" s="83"/>
      <c r="P285" s="83"/>
      <c r="Q285" s="83"/>
      <c r="R285" s="83"/>
      <c r="S285" s="83"/>
      <c r="T285" s="83"/>
    </row>
    <row r="286" spans="2:20">
      <c r="B286" s="83"/>
      <c r="C286" s="83"/>
      <c r="D286" s="83"/>
      <c r="E286" s="83"/>
      <c r="F286" s="83"/>
      <c r="G286" s="83"/>
      <c r="H286" s="83"/>
      <c r="I286" s="83"/>
      <c r="J286" s="83"/>
      <c r="K286" s="83"/>
      <c r="L286" s="83"/>
      <c r="M286" s="83"/>
      <c r="N286" s="83"/>
      <c r="O286" s="83"/>
      <c r="P286" s="83"/>
      <c r="Q286" s="83"/>
      <c r="R286" s="83"/>
      <c r="S286" s="83"/>
      <c r="T286" s="83"/>
    </row>
    <row r="287" spans="2:20">
      <c r="B287" s="83"/>
      <c r="C287" s="83"/>
      <c r="D287" s="83"/>
      <c r="E287" s="83"/>
      <c r="F287" s="83"/>
      <c r="G287" s="83"/>
      <c r="H287" s="83"/>
      <c r="I287" s="83"/>
      <c r="J287" s="83"/>
      <c r="K287" s="83"/>
      <c r="L287" s="83"/>
      <c r="M287" s="83"/>
      <c r="N287" s="83"/>
      <c r="O287" s="83"/>
      <c r="P287" s="83"/>
      <c r="Q287" s="83"/>
      <c r="R287" s="83"/>
      <c r="S287" s="83"/>
      <c r="T287" s="83"/>
    </row>
    <row r="288" spans="2:20">
      <c r="B288" s="83"/>
      <c r="C288" s="83"/>
      <c r="D288" s="83"/>
      <c r="E288" s="83"/>
      <c r="F288" s="83"/>
      <c r="G288" s="83"/>
      <c r="H288" s="83"/>
      <c r="I288" s="83"/>
      <c r="J288" s="83"/>
      <c r="K288" s="83"/>
      <c r="L288" s="83"/>
      <c r="M288" s="83"/>
      <c r="N288" s="83"/>
      <c r="O288" s="83"/>
      <c r="P288" s="83"/>
      <c r="Q288" s="83"/>
      <c r="R288" s="83"/>
      <c r="S288" s="83"/>
      <c r="T288" s="83"/>
    </row>
    <row r="289" spans="2:20">
      <c r="B289" s="83"/>
      <c r="C289" s="83"/>
      <c r="D289" s="83"/>
      <c r="E289" s="83"/>
      <c r="F289" s="83"/>
      <c r="G289" s="83"/>
      <c r="H289" s="83"/>
      <c r="I289" s="83"/>
      <c r="J289" s="83"/>
      <c r="K289" s="83"/>
      <c r="L289" s="83"/>
      <c r="M289" s="83"/>
      <c r="N289" s="83"/>
      <c r="O289" s="83"/>
      <c r="P289" s="83"/>
      <c r="Q289" s="83"/>
      <c r="R289" s="83"/>
      <c r="S289" s="83"/>
      <c r="T289" s="83"/>
    </row>
    <row r="290" spans="2:20">
      <c r="B290" s="83"/>
      <c r="C290" s="83"/>
      <c r="D290" s="83"/>
      <c r="E290" s="83"/>
      <c r="F290" s="83"/>
      <c r="G290" s="83"/>
      <c r="H290" s="83"/>
      <c r="I290" s="83"/>
      <c r="J290" s="83"/>
      <c r="K290" s="83"/>
      <c r="L290" s="83"/>
      <c r="M290" s="83"/>
      <c r="N290" s="83"/>
      <c r="O290" s="83"/>
      <c r="P290" s="83"/>
      <c r="Q290" s="83"/>
      <c r="R290" s="83"/>
      <c r="S290" s="83"/>
      <c r="T290" s="83"/>
    </row>
    <row r="291" spans="2:20">
      <c r="B291" s="83"/>
      <c r="C291" s="83"/>
      <c r="D291" s="83"/>
      <c r="E291" s="83"/>
      <c r="F291" s="83"/>
      <c r="G291" s="83"/>
      <c r="H291" s="83"/>
      <c r="I291" s="83"/>
      <c r="J291" s="83"/>
      <c r="K291" s="83"/>
      <c r="L291" s="83"/>
      <c r="M291" s="83"/>
      <c r="N291" s="83"/>
      <c r="O291" s="83"/>
      <c r="P291" s="83"/>
      <c r="Q291" s="83"/>
      <c r="R291" s="83"/>
      <c r="S291" s="83"/>
      <c r="T291" s="83"/>
    </row>
    <row r="292" spans="2:20">
      <c r="B292" s="83"/>
      <c r="C292" s="83"/>
      <c r="D292" s="83"/>
      <c r="E292" s="83"/>
      <c r="F292" s="83"/>
      <c r="G292" s="83"/>
      <c r="H292" s="83"/>
      <c r="I292" s="83"/>
      <c r="J292" s="83"/>
      <c r="K292" s="83"/>
      <c r="L292" s="83"/>
      <c r="M292" s="83"/>
      <c r="N292" s="83"/>
      <c r="O292" s="83"/>
      <c r="P292" s="83"/>
      <c r="Q292" s="83"/>
      <c r="R292" s="83"/>
      <c r="S292" s="83"/>
      <c r="T292" s="83"/>
    </row>
    <row r="293" spans="2:20">
      <c r="B293" s="83"/>
      <c r="C293" s="83"/>
      <c r="D293" s="83"/>
      <c r="E293" s="83"/>
      <c r="F293" s="83"/>
      <c r="G293" s="83"/>
      <c r="H293" s="83"/>
      <c r="I293" s="83"/>
      <c r="J293" s="83"/>
      <c r="K293" s="83"/>
      <c r="L293" s="83"/>
      <c r="M293" s="83"/>
      <c r="N293" s="83"/>
      <c r="O293" s="83"/>
      <c r="P293" s="83"/>
      <c r="Q293" s="83"/>
      <c r="R293" s="83"/>
      <c r="S293" s="83"/>
      <c r="T293" s="83"/>
    </row>
    <row r="294" spans="2:20">
      <c r="B294" s="83"/>
      <c r="C294" s="83"/>
      <c r="D294" s="83"/>
      <c r="E294" s="83"/>
      <c r="F294" s="83"/>
      <c r="G294" s="83"/>
      <c r="H294" s="83"/>
      <c r="I294" s="83"/>
      <c r="J294" s="83"/>
      <c r="K294" s="83"/>
      <c r="L294" s="83"/>
      <c r="M294" s="83"/>
      <c r="N294" s="83"/>
      <c r="O294" s="83"/>
      <c r="P294" s="83"/>
      <c r="Q294" s="83"/>
      <c r="R294" s="83"/>
      <c r="S294" s="83"/>
      <c r="T294" s="83"/>
    </row>
    <row r="295" spans="2:20">
      <c r="B295" s="83"/>
      <c r="C295" s="83"/>
      <c r="D295" s="83"/>
      <c r="E295" s="83"/>
      <c r="F295" s="83"/>
      <c r="G295" s="83"/>
      <c r="H295" s="83"/>
      <c r="I295" s="83"/>
      <c r="J295" s="83"/>
      <c r="K295" s="83"/>
      <c r="L295" s="83"/>
      <c r="M295" s="83"/>
      <c r="N295" s="83"/>
      <c r="O295" s="83"/>
      <c r="P295" s="83"/>
      <c r="Q295" s="83"/>
      <c r="R295" s="83"/>
      <c r="S295" s="83"/>
      <c r="T295" s="83"/>
    </row>
    <row r="296" spans="2:20">
      <c r="B296" s="83"/>
      <c r="C296" s="83"/>
      <c r="D296" s="83"/>
      <c r="E296" s="83"/>
      <c r="F296" s="83"/>
      <c r="G296" s="83"/>
      <c r="H296" s="83"/>
      <c r="I296" s="83"/>
      <c r="J296" s="83"/>
      <c r="K296" s="83"/>
      <c r="L296" s="83"/>
      <c r="M296" s="83"/>
      <c r="N296" s="83"/>
      <c r="O296" s="83"/>
      <c r="P296" s="83"/>
      <c r="Q296" s="83"/>
      <c r="R296" s="83"/>
      <c r="S296" s="83"/>
      <c r="T296" s="83"/>
    </row>
    <row r="297" spans="2:20">
      <c r="B297" s="83"/>
      <c r="C297" s="83"/>
      <c r="D297" s="83"/>
      <c r="E297" s="83"/>
      <c r="F297" s="83"/>
      <c r="G297" s="83"/>
      <c r="H297" s="83"/>
      <c r="I297" s="83"/>
      <c r="J297" s="83"/>
      <c r="K297" s="83"/>
      <c r="L297" s="83"/>
      <c r="M297" s="83"/>
      <c r="N297" s="83"/>
      <c r="O297" s="83"/>
      <c r="P297" s="83"/>
      <c r="Q297" s="83"/>
      <c r="R297" s="83"/>
      <c r="S297" s="83"/>
      <c r="T297" s="83"/>
    </row>
    <row r="298" spans="2:20">
      <c r="B298" s="83"/>
      <c r="C298" s="83"/>
      <c r="D298" s="83"/>
      <c r="E298" s="83"/>
      <c r="F298" s="83"/>
      <c r="G298" s="83"/>
      <c r="H298" s="83"/>
      <c r="I298" s="83"/>
      <c r="J298" s="83"/>
      <c r="K298" s="83"/>
      <c r="L298" s="83"/>
      <c r="M298" s="83"/>
      <c r="N298" s="83"/>
      <c r="O298" s="83"/>
      <c r="P298" s="83"/>
      <c r="Q298" s="83"/>
      <c r="R298" s="83"/>
      <c r="S298" s="83"/>
      <c r="T298" s="83"/>
    </row>
    <row r="299" spans="2:20">
      <c r="B299" s="83"/>
      <c r="C299" s="83"/>
      <c r="D299" s="83"/>
      <c r="E299" s="83"/>
      <c r="F299" s="83"/>
      <c r="G299" s="83"/>
      <c r="H299" s="83"/>
      <c r="I299" s="83"/>
      <c r="J299" s="83"/>
      <c r="K299" s="83"/>
      <c r="L299" s="83"/>
      <c r="M299" s="83"/>
      <c r="N299" s="83"/>
      <c r="O299" s="83"/>
      <c r="P299" s="83"/>
      <c r="Q299" s="83"/>
      <c r="R299" s="83"/>
      <c r="S299" s="83"/>
      <c r="T299" s="83"/>
    </row>
    <row r="300" spans="2:20">
      <c r="B300" s="83"/>
      <c r="C300" s="83"/>
      <c r="D300" s="83"/>
      <c r="E300" s="83"/>
      <c r="F300" s="83"/>
      <c r="G300" s="83"/>
      <c r="H300" s="83"/>
      <c r="I300" s="83"/>
      <c r="J300" s="83"/>
      <c r="K300" s="83"/>
      <c r="L300" s="83"/>
      <c r="M300" s="83"/>
      <c r="N300" s="83"/>
      <c r="O300" s="83"/>
      <c r="P300" s="83"/>
      <c r="Q300" s="83"/>
      <c r="R300" s="83"/>
      <c r="S300" s="83"/>
      <c r="T300" s="83"/>
    </row>
    <row r="301" spans="2:20">
      <c r="B301" s="83"/>
      <c r="C301" s="83"/>
      <c r="D301" s="83"/>
      <c r="E301" s="83"/>
      <c r="F301" s="83"/>
      <c r="G301" s="83"/>
      <c r="H301" s="83"/>
      <c r="I301" s="83"/>
      <c r="J301" s="83"/>
      <c r="K301" s="83"/>
      <c r="L301" s="83"/>
      <c r="M301" s="83"/>
      <c r="N301" s="83"/>
      <c r="O301" s="83"/>
      <c r="P301" s="83"/>
      <c r="Q301" s="83"/>
      <c r="R301" s="83"/>
      <c r="S301" s="83"/>
      <c r="T301" s="83"/>
    </row>
    <row r="302" spans="2:20">
      <c r="B302" s="83"/>
      <c r="C302" s="83"/>
      <c r="D302" s="83"/>
      <c r="E302" s="83"/>
      <c r="F302" s="83"/>
      <c r="G302" s="83"/>
      <c r="H302" s="83"/>
      <c r="I302" s="83"/>
      <c r="J302" s="83"/>
      <c r="K302" s="83"/>
      <c r="L302" s="83"/>
      <c r="M302" s="83"/>
      <c r="N302" s="83"/>
      <c r="O302" s="83"/>
      <c r="P302" s="83"/>
      <c r="Q302" s="83"/>
      <c r="R302" s="83"/>
      <c r="S302" s="83"/>
      <c r="T302" s="83"/>
    </row>
    <row r="303" spans="2:20">
      <c r="B303" s="83"/>
      <c r="C303" s="83"/>
      <c r="D303" s="83"/>
      <c r="E303" s="83"/>
      <c r="F303" s="83"/>
      <c r="G303" s="83"/>
      <c r="H303" s="83"/>
      <c r="I303" s="83"/>
      <c r="J303" s="83"/>
      <c r="K303" s="83"/>
      <c r="L303" s="83"/>
      <c r="M303" s="83"/>
      <c r="N303" s="83"/>
      <c r="O303" s="83"/>
      <c r="P303" s="83"/>
      <c r="Q303" s="83"/>
      <c r="R303" s="83"/>
      <c r="S303" s="83"/>
      <c r="T303" s="83"/>
    </row>
    <row r="304" spans="2:20">
      <c r="B304" s="83"/>
      <c r="C304" s="83"/>
      <c r="D304" s="83"/>
      <c r="E304" s="83"/>
      <c r="F304" s="83"/>
      <c r="G304" s="83"/>
      <c r="H304" s="83"/>
      <c r="I304" s="83"/>
      <c r="J304" s="83"/>
      <c r="K304" s="83"/>
      <c r="L304" s="83"/>
      <c r="M304" s="83"/>
      <c r="N304" s="83"/>
      <c r="O304" s="83"/>
      <c r="P304" s="83"/>
      <c r="Q304" s="83"/>
      <c r="R304" s="83"/>
      <c r="S304" s="83"/>
      <c r="T304" s="83"/>
    </row>
    <row r="305" spans="2:20">
      <c r="B305" s="83"/>
      <c r="C305" s="83"/>
      <c r="D305" s="83"/>
      <c r="E305" s="83"/>
      <c r="F305" s="83"/>
      <c r="G305" s="83"/>
      <c r="H305" s="83"/>
      <c r="I305" s="83"/>
      <c r="J305" s="83"/>
      <c r="K305" s="83"/>
      <c r="L305" s="83"/>
      <c r="M305" s="83"/>
      <c r="N305" s="83"/>
      <c r="O305" s="83"/>
      <c r="P305" s="83"/>
      <c r="Q305" s="83"/>
      <c r="R305" s="83"/>
      <c r="S305" s="83"/>
      <c r="T305" s="83"/>
    </row>
  </sheetData>
  <sheetProtection selectLockedCells="1"/>
  <mergeCells count="45">
    <mergeCell ref="X13:Y13"/>
    <mergeCell ref="AB13:AC13"/>
    <mergeCell ref="V3:V4"/>
    <mergeCell ref="P30:Q30"/>
    <mergeCell ref="I29:I30"/>
    <mergeCell ref="B9:S9"/>
    <mergeCell ref="B10:S10"/>
    <mergeCell ref="F13:F14"/>
    <mergeCell ref="B12:S12"/>
    <mergeCell ref="G13:H13"/>
    <mergeCell ref="R46:S46"/>
    <mergeCell ref="J48:O48"/>
    <mergeCell ref="R48:S48"/>
    <mergeCell ref="B29:F30"/>
    <mergeCell ref="J30:O30"/>
    <mergeCell ref="R30:S30"/>
    <mergeCell ref="G30:H30"/>
    <mergeCell ref="G46:H46"/>
    <mergeCell ref="P46:Q46"/>
    <mergeCell ref="P48:Q48"/>
    <mergeCell ref="I45:I46"/>
    <mergeCell ref="I47:I48"/>
    <mergeCell ref="G48:H48"/>
    <mergeCell ref="J46:O46"/>
    <mergeCell ref="C69:C70"/>
    <mergeCell ref="D51:D52"/>
    <mergeCell ref="E51:E52"/>
    <mergeCell ref="C67:C68"/>
    <mergeCell ref="C51:C52"/>
    <mergeCell ref="J74:T74"/>
    <mergeCell ref="K72:T72"/>
    <mergeCell ref="T13:T14"/>
    <mergeCell ref="T29:T31"/>
    <mergeCell ref="T45:T48"/>
    <mergeCell ref="P13:S13"/>
    <mergeCell ref="B31:S31"/>
    <mergeCell ref="B45:F46"/>
    <mergeCell ref="C13:C14"/>
    <mergeCell ref="D13:D14"/>
    <mergeCell ref="E13:E14"/>
    <mergeCell ref="B47:F48"/>
    <mergeCell ref="I13:I14"/>
    <mergeCell ref="J13:O13"/>
    <mergeCell ref="B13:B14"/>
    <mergeCell ref="B51:B52"/>
  </mergeCells>
  <phoneticPr fontId="2" type="noConversion"/>
  <conditionalFormatting sqref="B4">
    <cfRule type="cellIs" dxfId="91" priority="3" operator="equal">
      <formula>"Departament"</formula>
    </cfRule>
  </conditionalFormatting>
  <conditionalFormatting sqref="B5:B6">
    <cfRule type="containsBlanks" dxfId="90" priority="29">
      <formula>LEN(TRIM(B5))=0</formula>
    </cfRule>
  </conditionalFormatting>
  <conditionalFormatting sqref="B74 J74:T74">
    <cfRule type="cellIs" dxfId="89" priority="2" operator="equal">
      <formula>0</formula>
    </cfRule>
  </conditionalFormatting>
  <conditionalFormatting sqref="C15:D28">
    <cfRule type="containsBlanks" dxfId="88" priority="28">
      <formula>LEN(TRIM(C15))=0</formula>
    </cfRule>
  </conditionalFormatting>
  <conditionalFormatting sqref="C32:D44">
    <cfRule type="containsBlanks" dxfId="87" priority="15">
      <formula>LEN(TRIM(C32))=0</formula>
    </cfRule>
  </conditionalFormatting>
  <conditionalFormatting sqref="C15:S28">
    <cfRule type="expression" dxfId="86" priority="22">
      <formula>$F15="DFA"</formula>
    </cfRule>
    <cfRule type="expression" dxfId="85" priority="23">
      <formula>$D15&lt;&gt;""</formula>
    </cfRule>
  </conditionalFormatting>
  <conditionalFormatting sqref="C32:S44">
    <cfRule type="expression" dxfId="84" priority="4">
      <formula>$F32="DFA"</formula>
    </cfRule>
    <cfRule type="expression" dxfId="83" priority="5">
      <formula>$D32&lt;&gt;""</formula>
    </cfRule>
  </conditionalFormatting>
  <conditionalFormatting sqref="E15:E28">
    <cfRule type="containsBlanks" dxfId="82" priority="31">
      <formula>LEN(TRIM(E15))=0</formula>
    </cfRule>
  </conditionalFormatting>
  <conditionalFormatting sqref="E32:E44">
    <cfRule type="containsBlanks" dxfId="81" priority="21">
      <formula>LEN(TRIM(E32))=0</formula>
    </cfRule>
  </conditionalFormatting>
  <conditionalFormatting sqref="E53:E66">
    <cfRule type="containsBlanks" dxfId="80" priority="1">
      <formula>LEN(TRIM(E53))=0</formula>
    </cfRule>
  </conditionalFormatting>
  <conditionalFormatting sqref="F15:O28">
    <cfRule type="containsBlanks" dxfId="79" priority="26">
      <formula>LEN(TRIM(F15))=0</formula>
    </cfRule>
  </conditionalFormatting>
  <conditionalFormatting sqref="F32:O44">
    <cfRule type="containsBlanks" dxfId="78" priority="9">
      <formula>LEN(TRIM(F32))=0</formula>
    </cfRule>
  </conditionalFormatting>
  <conditionalFormatting sqref="P15:S28">
    <cfRule type="containsBlanks" dxfId="77" priority="32">
      <formula>LEN(TRIM(P15))=0</formula>
    </cfRule>
  </conditionalFormatting>
  <conditionalFormatting sqref="P32:S44">
    <cfRule type="containsBlanks" dxfId="76" priority="6">
      <formula>LEN(TRIM(P32))=0</formula>
    </cfRule>
  </conditionalFormatting>
  <pageMargins left="0.55118110236220474" right="0.47244094488188981" top="0.51181102362204722" bottom="0.70866141732283472" header="0.15748031496062992" footer="0.19685039370078741"/>
  <pageSetup paperSize="9" scale="71" orientation="portrait" r:id="rId1"/>
  <headerFooter alignWithMargins="0">
    <oddFooter>&amp;LF 794.24/Ed.02_F01</oddFooter>
  </headerFooter>
  <ignoredErrors>
    <ignoredError sqref="P47" formula="1"/>
  </ignoredErrors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>
          <x14:formula1>
            <xm:f>Nomenclatoare!$M$25:$M$27</xm:f>
          </x14:formula1>
          <xm:sqref>C15:C28 C32:C44</xm:sqref>
        </x14:dataValidation>
        <x14:dataValidation type="list" allowBlank="1" showInputMessage="1" showErrorMessage="1">
          <x14:formula1>
            <xm:f>Nomenclatoare!$M$32:$M$34</xm:f>
          </x14:formula1>
          <xm:sqref>F15:F28 F32:F44</xm:sqref>
        </x14:dataValidation>
        <x14:dataValidation type="list" allowBlank="1" showInputMessage="1" showErrorMessage="1">
          <x14:formula1>
            <xm:f>Nomenclatoare!$M$37:$M$40</xm:f>
          </x14:formula1>
          <xm:sqref>I15:I28 I32:I44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305"/>
  <sheetViews>
    <sheetView showGridLines="0" topLeftCell="A36" zoomScale="110" zoomScaleNormal="110" workbookViewId="0">
      <selection activeCell="I36" sqref="I36"/>
    </sheetView>
  </sheetViews>
  <sheetFormatPr defaultColWidth="9.140625" defaultRowHeight="11.25"/>
  <cols>
    <col min="1" max="1" width="9.140625" style="79"/>
    <col min="2" max="2" width="3.140625" style="61" customWidth="1"/>
    <col min="3" max="3" width="5.28515625" style="61" bestFit="1" customWidth="1"/>
    <col min="4" max="4" width="45.85546875" style="61" customWidth="1"/>
    <col min="5" max="5" width="12.28515625" style="61" bestFit="1" customWidth="1"/>
    <col min="6" max="6" width="4.140625" style="61" customWidth="1"/>
    <col min="7" max="8" width="3.7109375" style="61" customWidth="1"/>
    <col min="9" max="9" width="5.7109375" style="61" customWidth="1"/>
    <col min="10" max="12" width="3.28515625" style="61" customWidth="1"/>
    <col min="13" max="13" width="4.28515625" style="61" bestFit="1" customWidth="1"/>
    <col min="14" max="14" width="3.28515625" style="61" customWidth="1"/>
    <col min="15" max="15" width="4.42578125" style="61" bestFit="1" customWidth="1"/>
    <col min="16" max="17" width="4.28515625" style="61" customWidth="1"/>
    <col min="18" max="18" width="4.7109375" style="61" customWidth="1"/>
    <col min="19" max="20" width="4.5703125" style="61" customWidth="1"/>
    <col min="21" max="21" width="6.140625" style="138" customWidth="1"/>
    <col min="22" max="22" width="13.140625" style="188" customWidth="1"/>
    <col min="23" max="32" width="6.140625" style="138" customWidth="1"/>
    <col min="33" max="16384" width="9.140625" style="61"/>
  </cols>
  <sheetData>
    <row r="1" spans="1:32" s="80" customFormat="1">
      <c r="A1" s="79"/>
      <c r="U1" s="138"/>
      <c r="V1" s="188"/>
      <c r="W1" s="138"/>
      <c r="X1" s="138"/>
      <c r="Y1" s="138"/>
      <c r="Z1" s="138"/>
      <c r="AA1" s="138"/>
      <c r="AB1" s="138"/>
      <c r="AC1" s="138"/>
      <c r="AD1" s="138"/>
      <c r="AE1" s="138"/>
      <c r="AF1" s="138"/>
    </row>
    <row r="2" spans="1:32" s="10" customFormat="1" ht="15" customHeight="1">
      <c r="A2" s="201"/>
      <c r="B2" s="84" t="s">
        <v>75</v>
      </c>
      <c r="U2" s="202"/>
      <c r="V2" s="203"/>
      <c r="W2" s="202"/>
      <c r="X2" s="202"/>
      <c r="Y2" s="202"/>
      <c r="Z2" s="202"/>
      <c r="AA2" s="202"/>
      <c r="AB2" s="202"/>
      <c r="AC2" s="202"/>
      <c r="AD2" s="202"/>
      <c r="AE2" s="202"/>
      <c r="AF2" s="202"/>
    </row>
    <row r="3" spans="1:32" s="10" customFormat="1" ht="15" customHeight="1">
      <c r="A3" s="201"/>
      <c r="B3" s="84" t="s">
        <v>16</v>
      </c>
      <c r="J3" s="11"/>
      <c r="L3" s="11"/>
      <c r="M3" s="11"/>
      <c r="N3" s="11"/>
      <c r="O3" s="10" t="s">
        <v>103</v>
      </c>
      <c r="U3" s="202"/>
      <c r="V3" s="368" t="s">
        <v>3</v>
      </c>
      <c r="W3" s="202"/>
      <c r="X3" s="202"/>
      <c r="Y3" s="202"/>
      <c r="Z3" s="202"/>
      <c r="AA3" s="202"/>
      <c r="AB3" s="202"/>
      <c r="AC3" s="202"/>
      <c r="AD3" s="202"/>
      <c r="AE3" s="202"/>
      <c r="AF3" s="202"/>
    </row>
    <row r="4" spans="1:32" s="10" customFormat="1" ht="15" customHeight="1">
      <c r="A4" s="201"/>
      <c r="B4" s="14" t="str">
        <f>IF(Pagina1!$D$4="","Departament",Pagina1!$D$4)</f>
        <v>Departament</v>
      </c>
      <c r="U4" s="202"/>
      <c r="V4" s="368"/>
      <c r="W4" s="202"/>
      <c r="X4" s="202"/>
      <c r="Y4" s="202"/>
      <c r="Z4" s="202"/>
      <c r="AA4" s="202"/>
      <c r="AB4" s="202"/>
      <c r="AC4" s="202"/>
      <c r="AD4" s="202"/>
      <c r="AE4" s="202"/>
      <c r="AF4" s="202"/>
    </row>
    <row r="5" spans="1:32" s="10" customFormat="1" ht="15" customHeight="1">
      <c r="A5" s="201"/>
      <c r="B5" s="100" t="str">
        <f>IF(Pagina1!$D$12="","",CONCATENATE(Pagina1!$B$12,"  ",Pagina1!$D$12))</f>
        <v/>
      </c>
      <c r="U5" s="202"/>
      <c r="V5" s="204" t="s">
        <v>231</v>
      </c>
      <c r="W5" s="202"/>
      <c r="X5" s="202"/>
      <c r="Y5" s="202"/>
      <c r="Z5" s="202"/>
      <c r="AA5" s="202"/>
      <c r="AB5" s="202"/>
      <c r="AC5" s="202"/>
      <c r="AD5" s="202"/>
      <c r="AE5" s="202"/>
      <c r="AF5" s="202"/>
    </row>
    <row r="6" spans="1:32" s="10" customFormat="1" ht="15" customHeight="1">
      <c r="A6" s="201"/>
      <c r="B6" s="100" t="str">
        <f>IF(Pagina1!$D$13="","",CONCATENATE(Pagina1!$B$13,"  ",Pagina1!$D$13))</f>
        <v/>
      </c>
      <c r="O6" s="10" t="s">
        <v>38</v>
      </c>
      <c r="U6" s="202"/>
      <c r="V6" s="203"/>
      <c r="W6" s="202"/>
      <c r="X6" s="202"/>
      <c r="Y6" s="202"/>
      <c r="Z6" s="202"/>
      <c r="AA6" s="202"/>
      <c r="AB6" s="202"/>
      <c r="AC6" s="202"/>
      <c r="AD6" s="202"/>
      <c r="AE6" s="202"/>
      <c r="AF6" s="202"/>
    </row>
    <row r="7" spans="1:32" s="10" customFormat="1" ht="15" customHeight="1">
      <c r="A7" s="201"/>
      <c r="B7" s="100"/>
      <c r="O7" s="10" t="str">
        <f>Pagina1!$H$7</f>
        <v>Prof. univ. dr. ing. Carol SCHNAKOVSZKY</v>
      </c>
      <c r="U7" s="202"/>
      <c r="V7" s="203"/>
      <c r="W7" s="202"/>
      <c r="X7" s="202"/>
      <c r="Y7" s="202"/>
      <c r="Z7" s="202"/>
      <c r="AA7" s="202"/>
      <c r="AB7" s="202"/>
      <c r="AC7" s="202"/>
      <c r="AD7" s="202"/>
      <c r="AE7" s="202"/>
      <c r="AF7" s="202"/>
    </row>
    <row r="8" spans="1:32" ht="15" customHeight="1">
      <c r="B8" s="32"/>
    </row>
    <row r="9" spans="1:32" ht="15" customHeight="1">
      <c r="B9" s="371" t="s">
        <v>18</v>
      </c>
      <c r="C9" s="371"/>
      <c r="D9" s="371"/>
      <c r="E9" s="371"/>
      <c r="F9" s="371"/>
      <c r="G9" s="371"/>
      <c r="H9" s="371"/>
      <c r="I9" s="371"/>
      <c r="J9" s="371"/>
      <c r="K9" s="371"/>
      <c r="L9" s="371"/>
      <c r="M9" s="371"/>
      <c r="N9" s="371"/>
      <c r="O9" s="371"/>
      <c r="P9" s="371"/>
      <c r="Q9" s="371"/>
      <c r="R9" s="371"/>
      <c r="S9" s="371"/>
      <c r="T9" s="88"/>
    </row>
    <row r="10" spans="1:32" s="88" customFormat="1" ht="15" customHeight="1">
      <c r="A10" s="87"/>
      <c r="B10" s="371" t="s">
        <v>67</v>
      </c>
      <c r="C10" s="371"/>
      <c r="D10" s="371"/>
      <c r="E10" s="371"/>
      <c r="F10" s="371"/>
      <c r="G10" s="371"/>
      <c r="H10" s="371"/>
      <c r="I10" s="371"/>
      <c r="J10" s="371"/>
      <c r="K10" s="371"/>
      <c r="L10" s="371"/>
      <c r="M10" s="371"/>
      <c r="N10" s="371"/>
      <c r="O10" s="371"/>
      <c r="P10" s="371"/>
      <c r="Q10" s="371"/>
      <c r="R10" s="371"/>
      <c r="S10" s="371"/>
      <c r="T10" s="86"/>
      <c r="U10" s="184"/>
      <c r="V10" s="189"/>
      <c r="W10" s="184"/>
      <c r="X10" s="184"/>
      <c r="Y10" s="184"/>
      <c r="Z10" s="184"/>
      <c r="AA10" s="184"/>
      <c r="AB10" s="184"/>
      <c r="AC10" s="184"/>
      <c r="AD10" s="184"/>
      <c r="AE10" s="184"/>
      <c r="AF10" s="184"/>
    </row>
    <row r="11" spans="1:32" ht="15" customHeight="1" thickBot="1">
      <c r="C11" s="6"/>
      <c r="E11" s="89"/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</row>
    <row r="12" spans="1:32" ht="15" customHeight="1" thickBot="1">
      <c r="B12" s="336" t="s">
        <v>129</v>
      </c>
      <c r="C12" s="337"/>
      <c r="D12" s="337"/>
      <c r="E12" s="337"/>
      <c r="F12" s="337"/>
      <c r="G12" s="337"/>
      <c r="H12" s="337"/>
      <c r="I12" s="337"/>
      <c r="J12" s="337"/>
      <c r="K12" s="337"/>
      <c r="L12" s="337"/>
      <c r="M12" s="337"/>
      <c r="N12" s="337"/>
      <c r="O12" s="337"/>
      <c r="P12" s="337"/>
      <c r="Q12" s="337"/>
      <c r="R12" s="337"/>
      <c r="S12" s="338"/>
      <c r="T12" s="89"/>
    </row>
    <row r="13" spans="1:32" s="91" customFormat="1" ht="15" customHeight="1">
      <c r="A13" s="90"/>
      <c r="B13" s="345" t="s">
        <v>0</v>
      </c>
      <c r="C13" s="334" t="s">
        <v>25</v>
      </c>
      <c r="D13" s="334" t="s">
        <v>1</v>
      </c>
      <c r="E13" s="334" t="s">
        <v>3</v>
      </c>
      <c r="F13" s="334" t="s">
        <v>2</v>
      </c>
      <c r="G13" s="343" t="s">
        <v>8</v>
      </c>
      <c r="H13" s="333"/>
      <c r="I13" s="343" t="s">
        <v>9</v>
      </c>
      <c r="J13" s="345" t="s">
        <v>14</v>
      </c>
      <c r="K13" s="334"/>
      <c r="L13" s="334"/>
      <c r="M13" s="343"/>
      <c r="N13" s="343"/>
      <c r="O13" s="335"/>
      <c r="P13" s="333" t="s">
        <v>15</v>
      </c>
      <c r="Q13" s="334"/>
      <c r="R13" s="334"/>
      <c r="S13" s="335"/>
      <c r="T13" s="328"/>
      <c r="U13" s="185"/>
      <c r="V13" s="190"/>
      <c r="W13" s="185"/>
      <c r="X13" s="367" t="s">
        <v>246</v>
      </c>
      <c r="Y13" s="367"/>
      <c r="Z13" s="185"/>
      <c r="AA13" s="185"/>
      <c r="AB13" s="367"/>
      <c r="AC13" s="367"/>
      <c r="AD13" s="185"/>
      <c r="AE13" s="185"/>
      <c r="AF13" s="185"/>
    </row>
    <row r="14" spans="1:32" s="91" customFormat="1" ht="15" customHeight="1" thickBot="1">
      <c r="A14" s="90"/>
      <c r="B14" s="346"/>
      <c r="C14" s="342"/>
      <c r="D14" s="342"/>
      <c r="E14" s="342"/>
      <c r="F14" s="342"/>
      <c r="G14" s="141" t="s">
        <v>107</v>
      </c>
      <c r="H14" s="141" t="s">
        <v>106</v>
      </c>
      <c r="I14" s="344"/>
      <c r="J14" s="140" t="s">
        <v>4</v>
      </c>
      <c r="K14" s="141" t="s">
        <v>5</v>
      </c>
      <c r="L14" s="141" t="s">
        <v>6</v>
      </c>
      <c r="M14" s="142" t="s">
        <v>104</v>
      </c>
      <c r="N14" s="142" t="s">
        <v>7</v>
      </c>
      <c r="O14" s="143" t="s">
        <v>105</v>
      </c>
      <c r="P14" s="144" t="s">
        <v>12</v>
      </c>
      <c r="Q14" s="141" t="s">
        <v>13</v>
      </c>
      <c r="R14" s="141" t="s">
        <v>10</v>
      </c>
      <c r="S14" s="143" t="s">
        <v>11</v>
      </c>
      <c r="T14" s="328"/>
      <c r="U14" s="185"/>
      <c r="V14" s="190" t="s">
        <v>245</v>
      </c>
      <c r="W14" s="185"/>
      <c r="X14" s="222" t="s">
        <v>107</v>
      </c>
      <c r="Y14" s="223" t="s">
        <v>106</v>
      </c>
      <c r="Z14" s="185"/>
      <c r="AA14" s="185"/>
      <c r="AB14" s="222"/>
      <c r="AC14" s="223"/>
      <c r="AD14" s="185"/>
      <c r="AE14" s="185"/>
      <c r="AF14" s="185"/>
    </row>
    <row r="15" spans="1:32" ht="15" customHeight="1">
      <c r="B15" s="145" t="e" cm="1" vm="1">
        <f t="array" ref="B15">_xlfn.SEQUENCE(COUNTA(D15:D28))</f>
        <v>#VALUE!</v>
      </c>
      <c r="C15" s="146"/>
      <c r="D15" s="147"/>
      <c r="E15" s="148" t="str">
        <f>IF(D15&lt;&gt;"",CONCATENATE($V$5,3,$V15,$B15,$C15),"")</f>
        <v/>
      </c>
      <c r="F15" s="146"/>
      <c r="G15" s="146"/>
      <c r="H15" s="146"/>
      <c r="I15" s="149"/>
      <c r="J15" s="150"/>
      <c r="K15" s="146"/>
      <c r="L15" s="146"/>
      <c r="M15" s="149"/>
      <c r="N15" s="149"/>
      <c r="O15" s="151"/>
      <c r="P15" s="152" t="str">
        <f>IF($J15&lt;&gt;"",$J15*14,"")</f>
        <v/>
      </c>
      <c r="Q15" s="153" t="str">
        <f>IF(SUM($K15:$O15)&lt;&gt;0,SUM($K15:$O15)*14,"")</f>
        <v/>
      </c>
      <c r="R15" s="148" t="str">
        <f>IF(SUM($P15:$Q15)&lt;&gt;0,SUM($P15:$Q15),"")</f>
        <v/>
      </c>
      <c r="S15" s="154" t="str">
        <f>IF(($G15+$H15)&lt;&gt;0,($G15+$H15)*25-$R15,"")</f>
        <v/>
      </c>
      <c r="T15" s="92"/>
      <c r="V15" s="188" t="e" vm="2">
        <f>IF(B15&lt;=9,"0","")</f>
        <v>#VALUE!</v>
      </c>
      <c r="X15" s="139" t="str">
        <f>IF(SUM($K15,$L15,$N15)&lt;&gt;0,SUM($K15,$L15,$N15)*14,"")</f>
        <v/>
      </c>
      <c r="Y15" s="224" t="str">
        <f>IF(SUM($M15,$O15)&lt;&gt;0,SUM($M15,$O15)*14,"")</f>
        <v/>
      </c>
    </row>
    <row r="16" spans="1:32" ht="15" customHeight="1">
      <c r="B16" s="145"/>
      <c r="C16" s="146"/>
      <c r="D16" s="155"/>
      <c r="E16" s="148" t="str">
        <f t="shared" ref="E16:E28" si="0">IF(D16&lt;&gt;"",CONCATENATE($V$5,3,$V16,$B16,$C16),"")</f>
        <v/>
      </c>
      <c r="F16" s="146"/>
      <c r="G16" s="146"/>
      <c r="H16" s="146"/>
      <c r="I16" s="149"/>
      <c r="J16" s="150"/>
      <c r="K16" s="146"/>
      <c r="L16" s="146"/>
      <c r="M16" s="149"/>
      <c r="N16" s="149"/>
      <c r="O16" s="151"/>
      <c r="P16" s="152" t="str">
        <f t="shared" ref="P16:P28" si="1">IF(J16&lt;&gt;"",J16*14,"")</f>
        <v/>
      </c>
      <c r="Q16" s="153" t="str">
        <f t="shared" ref="Q16:Q28" si="2">IF(SUM($K16:$O16)&lt;&gt;0,SUM($K16:$O16)*14,"")</f>
        <v/>
      </c>
      <c r="R16" s="148" t="str">
        <f t="shared" ref="R16:R28" si="3">IF(SUM($P16:$Q16)&lt;&gt;0,SUM($P16:$Q16),"")</f>
        <v/>
      </c>
      <c r="S16" s="154" t="str">
        <f t="shared" ref="S16:S28" si="4">IF(($G16+$H16)&lt;&gt;0,($G16+$H16)*25-$R16,"")</f>
        <v/>
      </c>
      <c r="T16" s="92"/>
      <c r="V16" s="188" t="str">
        <f t="shared" ref="V16:V28" si="5">IF(B16&lt;=9,"0","")</f>
        <v>0</v>
      </c>
      <c r="X16" s="139" t="str">
        <f t="shared" ref="X16:X28" si="6">IF(SUM($K16,$L16,$N16)&lt;&gt;0,SUM($K16,$L16,$N16)*14,"")</f>
        <v/>
      </c>
      <c r="Y16" s="224" t="str">
        <f t="shared" ref="Y16:Y28" si="7">IF(SUM($M16,$O16)&lt;&gt;0,SUM($M16,$O16)*14,"")</f>
        <v/>
      </c>
    </row>
    <row r="17" spans="1:32" ht="15" customHeight="1">
      <c r="A17" s="83"/>
      <c r="B17" s="145"/>
      <c r="C17" s="146"/>
      <c r="D17" s="155"/>
      <c r="E17" s="148" t="str">
        <f t="shared" si="0"/>
        <v/>
      </c>
      <c r="F17" s="146"/>
      <c r="G17" s="146"/>
      <c r="H17" s="156"/>
      <c r="I17" s="149"/>
      <c r="J17" s="150"/>
      <c r="K17" s="146"/>
      <c r="L17" s="146"/>
      <c r="M17" s="149"/>
      <c r="N17" s="149"/>
      <c r="O17" s="151"/>
      <c r="P17" s="152" t="str">
        <f t="shared" si="1"/>
        <v/>
      </c>
      <c r="Q17" s="153" t="str">
        <f t="shared" si="2"/>
        <v/>
      </c>
      <c r="R17" s="148" t="str">
        <f t="shared" si="3"/>
        <v/>
      </c>
      <c r="S17" s="154" t="str">
        <f t="shared" si="4"/>
        <v/>
      </c>
      <c r="T17" s="92"/>
      <c r="U17" s="186"/>
      <c r="V17" s="188" t="str">
        <f t="shared" si="5"/>
        <v>0</v>
      </c>
      <c r="W17" s="186"/>
      <c r="X17" s="139" t="str">
        <f t="shared" si="6"/>
        <v/>
      </c>
      <c r="Y17" s="224" t="str">
        <f t="shared" si="7"/>
        <v/>
      </c>
      <c r="Z17" s="186"/>
      <c r="AA17" s="186"/>
      <c r="AB17" s="186"/>
      <c r="AC17" s="186"/>
      <c r="AD17" s="186"/>
      <c r="AE17" s="186"/>
      <c r="AF17" s="186"/>
    </row>
    <row r="18" spans="1:32" ht="15" customHeight="1">
      <c r="A18" s="83"/>
      <c r="B18" s="145"/>
      <c r="C18" s="146"/>
      <c r="D18" s="155"/>
      <c r="E18" s="148" t="str">
        <f t="shared" si="0"/>
        <v/>
      </c>
      <c r="F18" s="146"/>
      <c r="G18" s="156"/>
      <c r="H18" s="156"/>
      <c r="I18" s="149"/>
      <c r="J18" s="150"/>
      <c r="K18" s="146"/>
      <c r="L18" s="146"/>
      <c r="M18" s="149"/>
      <c r="N18" s="149"/>
      <c r="O18" s="151"/>
      <c r="P18" s="157" t="str">
        <f t="shared" si="1"/>
        <v/>
      </c>
      <c r="Q18" s="153" t="str">
        <f t="shared" si="2"/>
        <v/>
      </c>
      <c r="R18" s="148" t="str">
        <f t="shared" si="3"/>
        <v/>
      </c>
      <c r="S18" s="154" t="str">
        <f t="shared" si="4"/>
        <v/>
      </c>
      <c r="T18" s="93"/>
      <c r="U18" s="186"/>
      <c r="V18" s="188" t="str">
        <f t="shared" si="5"/>
        <v>0</v>
      </c>
      <c r="W18" s="186"/>
      <c r="X18" s="139" t="str">
        <f t="shared" si="6"/>
        <v/>
      </c>
      <c r="Y18" s="224" t="str">
        <f t="shared" si="7"/>
        <v/>
      </c>
      <c r="Z18" s="186"/>
      <c r="AA18" s="186"/>
      <c r="AB18" s="186"/>
      <c r="AC18" s="186"/>
      <c r="AD18" s="186"/>
      <c r="AE18" s="186"/>
      <c r="AF18" s="186"/>
    </row>
    <row r="19" spans="1:32" ht="15" customHeight="1">
      <c r="A19" s="83"/>
      <c r="B19" s="145"/>
      <c r="C19" s="146"/>
      <c r="D19" s="155"/>
      <c r="E19" s="148" t="str">
        <f t="shared" si="0"/>
        <v/>
      </c>
      <c r="F19" s="146"/>
      <c r="G19" s="156"/>
      <c r="H19" s="156"/>
      <c r="I19" s="149"/>
      <c r="J19" s="150"/>
      <c r="K19" s="146"/>
      <c r="L19" s="146"/>
      <c r="M19" s="149"/>
      <c r="N19" s="149"/>
      <c r="O19" s="151"/>
      <c r="P19" s="157" t="str">
        <f t="shared" si="1"/>
        <v/>
      </c>
      <c r="Q19" s="153" t="str">
        <f t="shared" si="2"/>
        <v/>
      </c>
      <c r="R19" s="148" t="str">
        <f t="shared" si="3"/>
        <v/>
      </c>
      <c r="S19" s="154" t="str">
        <f t="shared" si="4"/>
        <v/>
      </c>
      <c r="T19" s="93"/>
      <c r="U19" s="186"/>
      <c r="V19" s="188" t="str">
        <f t="shared" si="5"/>
        <v>0</v>
      </c>
      <c r="W19" s="186"/>
      <c r="X19" s="139" t="str">
        <f t="shared" si="6"/>
        <v/>
      </c>
      <c r="Y19" s="224" t="str">
        <f t="shared" si="7"/>
        <v/>
      </c>
      <c r="Z19" s="186"/>
      <c r="AA19" s="186"/>
      <c r="AB19" s="186"/>
      <c r="AC19" s="186"/>
      <c r="AD19" s="186"/>
      <c r="AE19" s="186"/>
      <c r="AF19" s="186"/>
    </row>
    <row r="20" spans="1:32" ht="15" customHeight="1">
      <c r="B20" s="145"/>
      <c r="C20" s="146"/>
      <c r="D20" s="155"/>
      <c r="E20" s="148" t="str">
        <f t="shared" si="0"/>
        <v/>
      </c>
      <c r="F20" s="146"/>
      <c r="G20" s="146"/>
      <c r="H20" s="156"/>
      <c r="I20" s="149"/>
      <c r="J20" s="150"/>
      <c r="K20" s="146"/>
      <c r="L20" s="146"/>
      <c r="M20" s="149"/>
      <c r="N20" s="149"/>
      <c r="O20" s="151"/>
      <c r="P20" s="157" t="str">
        <f t="shared" si="1"/>
        <v/>
      </c>
      <c r="Q20" s="153" t="str">
        <f t="shared" si="2"/>
        <v/>
      </c>
      <c r="R20" s="148" t="str">
        <f t="shared" si="3"/>
        <v/>
      </c>
      <c r="S20" s="154" t="str">
        <f t="shared" si="4"/>
        <v/>
      </c>
      <c r="T20" s="93"/>
      <c r="V20" s="188" t="str">
        <f t="shared" si="5"/>
        <v>0</v>
      </c>
      <c r="X20" s="139" t="str">
        <f t="shared" si="6"/>
        <v/>
      </c>
      <c r="Y20" s="224" t="str">
        <f t="shared" si="7"/>
        <v/>
      </c>
    </row>
    <row r="21" spans="1:32" ht="15" customHeight="1">
      <c r="B21" s="145"/>
      <c r="C21" s="146"/>
      <c r="D21" s="155"/>
      <c r="E21" s="148" t="str">
        <f t="shared" si="0"/>
        <v/>
      </c>
      <c r="F21" s="146"/>
      <c r="G21" s="146"/>
      <c r="H21" s="156"/>
      <c r="I21" s="149"/>
      <c r="J21" s="150"/>
      <c r="K21" s="146"/>
      <c r="L21" s="146"/>
      <c r="M21" s="149"/>
      <c r="N21" s="149"/>
      <c r="O21" s="151"/>
      <c r="P21" s="157" t="str">
        <f t="shared" si="1"/>
        <v/>
      </c>
      <c r="Q21" s="153" t="str">
        <f t="shared" si="2"/>
        <v/>
      </c>
      <c r="R21" s="148" t="str">
        <f t="shared" si="3"/>
        <v/>
      </c>
      <c r="S21" s="154" t="str">
        <f t="shared" si="4"/>
        <v/>
      </c>
      <c r="T21" s="93"/>
      <c r="V21" s="188" t="str">
        <f t="shared" si="5"/>
        <v>0</v>
      </c>
      <c r="X21" s="139" t="str">
        <f t="shared" si="6"/>
        <v/>
      </c>
      <c r="Y21" s="224" t="str">
        <f t="shared" si="7"/>
        <v/>
      </c>
    </row>
    <row r="22" spans="1:32" s="96" customFormat="1" ht="15" customHeight="1">
      <c r="A22" s="94"/>
      <c r="B22" s="145"/>
      <c r="C22" s="146"/>
      <c r="D22" s="155"/>
      <c r="E22" s="148" t="str">
        <f t="shared" si="0"/>
        <v/>
      </c>
      <c r="F22" s="146"/>
      <c r="G22" s="156"/>
      <c r="H22" s="156"/>
      <c r="I22" s="149"/>
      <c r="J22" s="150"/>
      <c r="K22" s="146"/>
      <c r="L22" s="146"/>
      <c r="M22" s="149"/>
      <c r="N22" s="149"/>
      <c r="O22" s="151"/>
      <c r="P22" s="157" t="str">
        <f t="shared" si="1"/>
        <v/>
      </c>
      <c r="Q22" s="153" t="str">
        <f t="shared" si="2"/>
        <v/>
      </c>
      <c r="R22" s="148" t="str">
        <f t="shared" si="3"/>
        <v/>
      </c>
      <c r="S22" s="154" t="str">
        <f t="shared" si="4"/>
        <v/>
      </c>
      <c r="T22" s="136"/>
      <c r="U22" s="187"/>
      <c r="V22" s="188" t="str">
        <f t="shared" si="5"/>
        <v>0</v>
      </c>
      <c r="W22" s="187"/>
      <c r="X22" s="139" t="str">
        <f t="shared" si="6"/>
        <v/>
      </c>
      <c r="Y22" s="224" t="str">
        <f t="shared" si="7"/>
        <v/>
      </c>
      <c r="Z22" s="187"/>
      <c r="AA22" s="187"/>
      <c r="AB22" s="187"/>
      <c r="AC22" s="187"/>
      <c r="AD22" s="187"/>
      <c r="AE22" s="187"/>
      <c r="AF22" s="187"/>
    </row>
    <row r="23" spans="1:32" ht="15" customHeight="1">
      <c r="B23" s="145"/>
      <c r="C23" s="146"/>
      <c r="D23" s="155"/>
      <c r="E23" s="148" t="str">
        <f t="shared" si="0"/>
        <v/>
      </c>
      <c r="F23" s="146"/>
      <c r="G23" s="156"/>
      <c r="H23" s="156"/>
      <c r="I23" s="149"/>
      <c r="J23" s="150"/>
      <c r="K23" s="146"/>
      <c r="L23" s="146"/>
      <c r="M23" s="149"/>
      <c r="N23" s="149"/>
      <c r="O23" s="151"/>
      <c r="P23" s="157" t="str">
        <f t="shared" si="1"/>
        <v/>
      </c>
      <c r="Q23" s="153" t="str">
        <f t="shared" si="2"/>
        <v/>
      </c>
      <c r="R23" s="148" t="str">
        <f t="shared" si="3"/>
        <v/>
      </c>
      <c r="S23" s="154" t="str">
        <f t="shared" si="4"/>
        <v/>
      </c>
      <c r="T23" s="93"/>
      <c r="V23" s="188" t="str">
        <f t="shared" si="5"/>
        <v>0</v>
      </c>
      <c r="X23" s="139" t="str">
        <f t="shared" si="6"/>
        <v/>
      </c>
      <c r="Y23" s="224" t="str">
        <f t="shared" si="7"/>
        <v/>
      </c>
    </row>
    <row r="24" spans="1:32" s="96" customFormat="1" ht="15" customHeight="1">
      <c r="A24" s="94"/>
      <c r="B24" s="145"/>
      <c r="C24" s="146"/>
      <c r="D24" s="155"/>
      <c r="E24" s="148" t="str">
        <f t="shared" si="0"/>
        <v/>
      </c>
      <c r="F24" s="146"/>
      <c r="G24" s="156"/>
      <c r="H24" s="156"/>
      <c r="I24" s="149"/>
      <c r="J24" s="150"/>
      <c r="K24" s="146"/>
      <c r="L24" s="146"/>
      <c r="M24" s="149"/>
      <c r="N24" s="149"/>
      <c r="O24" s="151"/>
      <c r="P24" s="157" t="str">
        <f t="shared" si="1"/>
        <v/>
      </c>
      <c r="Q24" s="153" t="str">
        <f t="shared" si="2"/>
        <v/>
      </c>
      <c r="R24" s="148" t="str">
        <f t="shared" si="3"/>
        <v/>
      </c>
      <c r="S24" s="154" t="str">
        <f t="shared" si="4"/>
        <v/>
      </c>
      <c r="T24" s="136"/>
      <c r="U24" s="187"/>
      <c r="V24" s="188" t="str">
        <f t="shared" si="5"/>
        <v>0</v>
      </c>
      <c r="W24" s="187"/>
      <c r="X24" s="139" t="str">
        <f t="shared" si="6"/>
        <v/>
      </c>
      <c r="Y24" s="224" t="str">
        <f t="shared" si="7"/>
        <v/>
      </c>
      <c r="Z24" s="187"/>
      <c r="AA24" s="187"/>
      <c r="AB24" s="187"/>
      <c r="AC24" s="187"/>
      <c r="AD24" s="187"/>
      <c r="AE24" s="187"/>
      <c r="AF24" s="187"/>
    </row>
    <row r="25" spans="1:32" ht="15" customHeight="1">
      <c r="B25" s="145"/>
      <c r="C25" s="146"/>
      <c r="D25" s="155"/>
      <c r="E25" s="148" t="str">
        <f t="shared" si="0"/>
        <v/>
      </c>
      <c r="F25" s="146"/>
      <c r="G25" s="156"/>
      <c r="H25" s="156"/>
      <c r="I25" s="149"/>
      <c r="J25" s="150"/>
      <c r="K25" s="146"/>
      <c r="L25" s="146"/>
      <c r="M25" s="149"/>
      <c r="N25" s="149"/>
      <c r="O25" s="151"/>
      <c r="P25" s="157" t="str">
        <f t="shared" si="1"/>
        <v/>
      </c>
      <c r="Q25" s="153" t="str">
        <f t="shared" si="2"/>
        <v/>
      </c>
      <c r="R25" s="148" t="str">
        <f t="shared" si="3"/>
        <v/>
      </c>
      <c r="S25" s="154" t="str">
        <f t="shared" si="4"/>
        <v/>
      </c>
      <c r="T25" s="92"/>
      <c r="V25" s="188" t="str">
        <f t="shared" si="5"/>
        <v>0</v>
      </c>
      <c r="X25" s="139" t="str">
        <f t="shared" si="6"/>
        <v/>
      </c>
      <c r="Y25" s="224" t="str">
        <f t="shared" si="7"/>
        <v/>
      </c>
    </row>
    <row r="26" spans="1:32" ht="15" customHeight="1">
      <c r="B26" s="145"/>
      <c r="C26" s="146"/>
      <c r="D26" s="155"/>
      <c r="E26" s="148" t="str">
        <f t="shared" si="0"/>
        <v/>
      </c>
      <c r="F26" s="146"/>
      <c r="G26" s="156"/>
      <c r="H26" s="156"/>
      <c r="I26" s="149"/>
      <c r="J26" s="150"/>
      <c r="K26" s="146"/>
      <c r="L26" s="146"/>
      <c r="M26" s="149"/>
      <c r="N26" s="149"/>
      <c r="O26" s="151"/>
      <c r="P26" s="157" t="str">
        <f t="shared" si="1"/>
        <v/>
      </c>
      <c r="Q26" s="153" t="str">
        <f t="shared" si="2"/>
        <v/>
      </c>
      <c r="R26" s="148" t="str">
        <f t="shared" si="3"/>
        <v/>
      </c>
      <c r="S26" s="154" t="str">
        <f t="shared" si="4"/>
        <v/>
      </c>
      <c r="T26" s="93"/>
      <c r="V26" s="188" t="str">
        <f t="shared" si="5"/>
        <v>0</v>
      </c>
      <c r="X26" s="139" t="str">
        <f t="shared" si="6"/>
        <v/>
      </c>
      <c r="Y26" s="224" t="str">
        <f t="shared" si="7"/>
        <v/>
      </c>
    </row>
    <row r="27" spans="1:32" ht="15" customHeight="1">
      <c r="B27" s="145"/>
      <c r="C27" s="146"/>
      <c r="D27" s="155"/>
      <c r="E27" s="148" t="str">
        <f t="shared" si="0"/>
        <v/>
      </c>
      <c r="F27" s="146"/>
      <c r="G27" s="146"/>
      <c r="H27" s="156"/>
      <c r="I27" s="149"/>
      <c r="J27" s="150"/>
      <c r="K27" s="146"/>
      <c r="L27" s="146"/>
      <c r="M27" s="149"/>
      <c r="N27" s="149"/>
      <c r="O27" s="151"/>
      <c r="P27" s="152" t="str">
        <f t="shared" si="1"/>
        <v/>
      </c>
      <c r="Q27" s="153" t="str">
        <f t="shared" si="2"/>
        <v/>
      </c>
      <c r="R27" s="148" t="str">
        <f t="shared" si="3"/>
        <v/>
      </c>
      <c r="S27" s="154" t="str">
        <f t="shared" si="4"/>
        <v/>
      </c>
      <c r="T27" s="93"/>
      <c r="V27" s="188" t="str">
        <f t="shared" si="5"/>
        <v>0</v>
      </c>
      <c r="X27" s="139" t="str">
        <f t="shared" si="6"/>
        <v/>
      </c>
      <c r="Y27" s="224" t="str">
        <f t="shared" si="7"/>
        <v/>
      </c>
    </row>
    <row r="28" spans="1:32" ht="15" customHeight="1" thickBot="1">
      <c r="B28" s="145"/>
      <c r="C28" s="146"/>
      <c r="D28" s="155"/>
      <c r="E28" s="148" t="str">
        <f t="shared" si="0"/>
        <v/>
      </c>
      <c r="F28" s="146"/>
      <c r="G28" s="158"/>
      <c r="H28" s="159"/>
      <c r="I28" s="160"/>
      <c r="J28" s="161"/>
      <c r="K28" s="158"/>
      <c r="L28" s="158"/>
      <c r="M28" s="160"/>
      <c r="N28" s="160"/>
      <c r="O28" s="162"/>
      <c r="P28" s="163" t="str">
        <f t="shared" si="1"/>
        <v/>
      </c>
      <c r="Q28" s="153" t="str">
        <f t="shared" si="2"/>
        <v/>
      </c>
      <c r="R28" s="148" t="str">
        <f t="shared" si="3"/>
        <v/>
      </c>
      <c r="S28" s="154" t="str">
        <f t="shared" si="4"/>
        <v/>
      </c>
      <c r="T28" s="93"/>
      <c r="V28" s="188" t="str">
        <f t="shared" si="5"/>
        <v>0</v>
      </c>
      <c r="X28" s="139" t="str">
        <f t="shared" si="6"/>
        <v/>
      </c>
      <c r="Y28" s="224" t="str">
        <f t="shared" si="7"/>
        <v/>
      </c>
    </row>
    <row r="29" spans="1:32" ht="15" customHeight="1" thickBot="1">
      <c r="B29" s="304" t="s">
        <v>69</v>
      </c>
      <c r="C29" s="311"/>
      <c r="D29" s="311"/>
      <c r="E29" s="311"/>
      <c r="F29" s="311"/>
      <c r="G29" s="78">
        <f>SUMIF($F15:$F28,"&lt;&gt;DFA",G15:G28)</f>
        <v>0</v>
      </c>
      <c r="H29" s="37">
        <f>SUMIF($F15:$F28,"&lt;&gt;DFA",H15:H28)</f>
        <v>0</v>
      </c>
      <c r="I29" s="369" t="str">
        <f>CONCATENATE(TEXT(COUNTIFS($F15:$F28,"&lt;&gt;DFA",$I15:$I28,"E*"),0),"E, ",TEXT(COUNTIFS($F15:$F28,"&lt;&gt;DFA",$I15:$I28,"C"),0),"C, ",TEXT(COUNTIFS($F15:$F28,"&lt;&gt;DFA",$I15:$I28,"V"),0),"V")</f>
        <v>0E, 0C, 0V</v>
      </c>
      <c r="J29" s="71">
        <f>SUMIF($F15:$F28,"&lt;&gt;DFA",J15:J28)</f>
        <v>0</v>
      </c>
      <c r="K29" s="72">
        <f t="shared" ref="K29:S29" si="8">SUMIF($F15:$F28,"&lt;&gt;DFA",K15:K28)</f>
        <v>0</v>
      </c>
      <c r="L29" s="72">
        <f t="shared" si="8"/>
        <v>0</v>
      </c>
      <c r="M29" s="72">
        <f t="shared" si="8"/>
        <v>0</v>
      </c>
      <c r="N29" s="72">
        <f t="shared" si="8"/>
        <v>0</v>
      </c>
      <c r="O29" s="73">
        <f t="shared" si="8"/>
        <v>0</v>
      </c>
      <c r="P29" s="71">
        <f t="shared" si="8"/>
        <v>0</v>
      </c>
      <c r="Q29" s="72">
        <f t="shared" si="8"/>
        <v>0</v>
      </c>
      <c r="R29" s="72">
        <f t="shared" si="8"/>
        <v>0</v>
      </c>
      <c r="S29" s="73">
        <f t="shared" si="8"/>
        <v>0</v>
      </c>
      <c r="T29" s="329"/>
      <c r="X29" s="139">
        <f t="shared" ref="X29:Y29" si="9">SUMIF($F15:$F28,"&lt;&gt;DFA",X15:X28)</f>
        <v>0</v>
      </c>
      <c r="Y29" s="224">
        <f t="shared" si="9"/>
        <v>0</v>
      </c>
    </row>
    <row r="30" spans="1:32" ht="15" customHeight="1" thickBot="1">
      <c r="B30" s="305"/>
      <c r="C30" s="340"/>
      <c r="D30" s="340"/>
      <c r="E30" s="340"/>
      <c r="F30" s="341"/>
      <c r="G30" s="310">
        <f>SUM(G29:H29)</f>
        <v>0</v>
      </c>
      <c r="H30" s="360"/>
      <c r="I30" s="370"/>
      <c r="J30" s="359">
        <f>SUM(J29:O29)</f>
        <v>0</v>
      </c>
      <c r="K30" s="354"/>
      <c r="L30" s="354"/>
      <c r="M30" s="354"/>
      <c r="N30" s="354"/>
      <c r="O30" s="355"/>
      <c r="P30" s="310">
        <f>SUM(P29:Q29)</f>
        <v>0</v>
      </c>
      <c r="Q30" s="360"/>
      <c r="R30" s="354">
        <f>SUM(R29:S29)</f>
        <v>0</v>
      </c>
      <c r="S30" s="355"/>
      <c r="T30" s="330"/>
    </row>
    <row r="31" spans="1:32" ht="15" customHeight="1" thickBot="1">
      <c r="B31" s="336" t="s">
        <v>130</v>
      </c>
      <c r="C31" s="337"/>
      <c r="D31" s="337"/>
      <c r="E31" s="337"/>
      <c r="F31" s="337"/>
      <c r="G31" s="337"/>
      <c r="H31" s="337"/>
      <c r="I31" s="337"/>
      <c r="J31" s="337"/>
      <c r="K31" s="337"/>
      <c r="L31" s="337"/>
      <c r="M31" s="337"/>
      <c r="N31" s="337"/>
      <c r="O31" s="337"/>
      <c r="P31" s="337"/>
      <c r="Q31" s="337"/>
      <c r="R31" s="337"/>
      <c r="S31" s="338"/>
      <c r="T31" s="330"/>
      <c r="X31" s="222" t="s">
        <v>107</v>
      </c>
      <c r="Y31" s="223" t="s">
        <v>106</v>
      </c>
    </row>
    <row r="32" spans="1:32" ht="15" customHeight="1">
      <c r="B32" s="150" t="e" cm="1" vm="1">
        <f t="array" ref="B32">_xlfn.SEQUENCE(COUNTA(D32:D45))</f>
        <v>#VALUE!</v>
      </c>
      <c r="C32" s="146"/>
      <c r="D32" s="147"/>
      <c r="E32" s="148" t="str">
        <f>IF($D32&lt;&gt;"",CONCATENATE($V$5,4,$V32,$B32,$C32),"")</f>
        <v/>
      </c>
      <c r="F32" s="146"/>
      <c r="G32" s="146"/>
      <c r="H32" s="146"/>
      <c r="I32" s="149"/>
      <c r="J32" s="191"/>
      <c r="K32" s="192"/>
      <c r="L32" s="192"/>
      <c r="M32" s="192"/>
      <c r="N32" s="192"/>
      <c r="O32" s="193"/>
      <c r="P32" s="152" t="str">
        <f>IF($J32&lt;&gt;"",$J32*14,"")</f>
        <v/>
      </c>
      <c r="Q32" s="152" t="str">
        <f>IF(SUM($K32:$O32)&lt;&gt;0,SUM($K32:$O32)*14,"")</f>
        <v/>
      </c>
      <c r="R32" s="152" t="str">
        <f>IF(SUM($P32:$Q32)&lt;&gt;0,SUM($P32:$Q32),"")</f>
        <v/>
      </c>
      <c r="S32" s="152" t="str">
        <f>IF(($G32+$H32)&lt;&gt;0,($G32+$H32)*25-$R32,"")</f>
        <v/>
      </c>
      <c r="T32" s="93"/>
      <c r="V32" s="188" t="e" vm="2">
        <f>IF(B32&lt;=9,"0","")</f>
        <v>#VALUE!</v>
      </c>
      <c r="X32" s="139" t="str">
        <f>IF(SUM($K32,$L32,$N32)&lt;&gt;0,SUM($K32,$L32,$N32)*14,"")</f>
        <v/>
      </c>
      <c r="Y32" s="224" t="str">
        <f>IF(SUM($M32,$O32)&lt;&gt;0,SUM($M32,$O32)*14,"")</f>
        <v/>
      </c>
    </row>
    <row r="33" spans="1:32" ht="15" customHeight="1">
      <c r="A33" s="83"/>
      <c r="B33" s="166"/>
      <c r="C33" s="146"/>
      <c r="D33" s="147"/>
      <c r="E33" s="148" t="str">
        <f>IF($D33&lt;&gt;"",CONCATENATE($V$5,4,$V33,$B33,$C33),"")</f>
        <v/>
      </c>
      <c r="F33" s="146"/>
      <c r="G33" s="146"/>
      <c r="H33" s="146"/>
      <c r="I33" s="149"/>
      <c r="J33" s="150"/>
      <c r="K33" s="146"/>
      <c r="L33" s="146"/>
      <c r="M33" s="146"/>
      <c r="N33" s="146"/>
      <c r="O33" s="151"/>
      <c r="P33" s="152" t="str">
        <f t="shared" ref="P33:P44" si="10">IF($J33&lt;&gt;"",$J33*14,"")</f>
        <v/>
      </c>
      <c r="Q33" s="152" t="str">
        <f t="shared" ref="Q33:Q44" si="11">IF(SUM($K33:$O33)&lt;&gt;0,SUM($K33:$O33)*14,"")</f>
        <v/>
      </c>
      <c r="R33" s="152" t="str">
        <f t="shared" ref="R33:R44" si="12">IF(SUM($P33:$Q33)&lt;&gt;0,SUM($P33:$Q33),"")</f>
        <v/>
      </c>
      <c r="S33" s="152" t="str">
        <f t="shared" ref="S33:S44" si="13">IF(($G33+$H33)&lt;&gt;0,($G33+$H33)*25-$R33,"")</f>
        <v/>
      </c>
      <c r="T33" s="93"/>
      <c r="U33" s="186"/>
      <c r="V33" s="188" t="str">
        <f t="shared" ref="V33:V44" si="14">IF(B33&lt;=9,"0","")</f>
        <v>0</v>
      </c>
      <c r="W33" s="186"/>
      <c r="X33" s="139" t="str">
        <f t="shared" ref="X33:X44" si="15">IF(SUM($K33,$L33,$N33)&lt;&gt;0,SUM($K33,$L33,$N33)*14,"")</f>
        <v/>
      </c>
      <c r="Y33" s="224" t="str">
        <f t="shared" ref="Y33:Y44" si="16">IF(SUM($M33,$O33)&lt;&gt;0,SUM($M33,$O33)*14,"")</f>
        <v/>
      </c>
      <c r="Z33" s="186"/>
      <c r="AA33" s="186"/>
      <c r="AB33" s="186"/>
      <c r="AC33" s="186"/>
      <c r="AD33" s="186"/>
      <c r="AE33" s="186"/>
      <c r="AF33" s="186"/>
    </row>
    <row r="34" spans="1:32" s="96" customFormat="1" ht="15" customHeight="1">
      <c r="A34" s="94"/>
      <c r="B34" s="166"/>
      <c r="C34" s="146"/>
      <c r="D34" s="147"/>
      <c r="E34" s="148" t="str">
        <f t="shared" ref="E34:E44" si="17">IF($D34&lt;&gt;"",CONCATENATE($V$5,4,$V34,$B34,$C34),"")</f>
        <v/>
      </c>
      <c r="F34" s="146"/>
      <c r="G34" s="146"/>
      <c r="H34" s="146"/>
      <c r="I34" s="149"/>
      <c r="J34" s="150"/>
      <c r="K34" s="146"/>
      <c r="L34" s="146"/>
      <c r="M34" s="146"/>
      <c r="N34" s="146"/>
      <c r="O34" s="151"/>
      <c r="P34" s="152" t="str">
        <f t="shared" si="10"/>
        <v/>
      </c>
      <c r="Q34" s="152" t="str">
        <f t="shared" si="11"/>
        <v/>
      </c>
      <c r="R34" s="152" t="str">
        <f t="shared" si="12"/>
        <v/>
      </c>
      <c r="S34" s="152" t="str">
        <f t="shared" si="13"/>
        <v/>
      </c>
      <c r="T34" s="136"/>
      <c r="U34" s="187"/>
      <c r="V34" s="188" t="str">
        <f t="shared" si="14"/>
        <v>0</v>
      </c>
      <c r="W34" s="187"/>
      <c r="X34" s="139" t="str">
        <f t="shared" si="15"/>
        <v/>
      </c>
      <c r="Y34" s="224" t="str">
        <f t="shared" si="16"/>
        <v/>
      </c>
      <c r="Z34" s="187"/>
      <c r="AA34" s="187"/>
      <c r="AB34" s="187"/>
      <c r="AC34" s="187"/>
      <c r="AD34" s="187"/>
      <c r="AE34" s="187"/>
      <c r="AF34" s="187"/>
    </row>
    <row r="35" spans="1:32" ht="15" customHeight="1">
      <c r="B35" s="166"/>
      <c r="C35" s="146"/>
      <c r="D35" s="147"/>
      <c r="E35" s="148" t="str">
        <f t="shared" si="17"/>
        <v/>
      </c>
      <c r="F35" s="146"/>
      <c r="G35" s="146"/>
      <c r="H35" s="146"/>
      <c r="I35" s="149"/>
      <c r="J35" s="150"/>
      <c r="K35" s="146"/>
      <c r="L35" s="146"/>
      <c r="M35" s="146"/>
      <c r="N35" s="146"/>
      <c r="O35" s="151"/>
      <c r="P35" s="152" t="str">
        <f t="shared" si="10"/>
        <v/>
      </c>
      <c r="Q35" s="152" t="str">
        <f t="shared" si="11"/>
        <v/>
      </c>
      <c r="R35" s="152" t="str">
        <f t="shared" si="12"/>
        <v/>
      </c>
      <c r="S35" s="152" t="str">
        <f t="shared" si="13"/>
        <v/>
      </c>
      <c r="T35" s="93"/>
      <c r="V35" s="188" t="str">
        <f t="shared" si="14"/>
        <v>0</v>
      </c>
      <c r="X35" s="139" t="str">
        <f t="shared" si="15"/>
        <v/>
      </c>
      <c r="Y35" s="224" t="str">
        <f t="shared" si="16"/>
        <v/>
      </c>
    </row>
    <row r="36" spans="1:32" ht="15" customHeight="1">
      <c r="B36" s="166"/>
      <c r="C36" s="146"/>
      <c r="D36" s="147"/>
      <c r="E36" s="148" t="str">
        <f t="shared" si="17"/>
        <v/>
      </c>
      <c r="F36" s="146"/>
      <c r="G36" s="146"/>
      <c r="H36" s="146"/>
      <c r="I36" s="149"/>
      <c r="J36" s="150"/>
      <c r="K36" s="146"/>
      <c r="L36" s="146"/>
      <c r="M36" s="146"/>
      <c r="N36" s="146"/>
      <c r="O36" s="151"/>
      <c r="P36" s="152" t="str">
        <f t="shared" si="10"/>
        <v/>
      </c>
      <c r="Q36" s="152" t="str">
        <f t="shared" si="11"/>
        <v/>
      </c>
      <c r="R36" s="152" t="str">
        <f t="shared" si="12"/>
        <v/>
      </c>
      <c r="S36" s="152" t="str">
        <f t="shared" si="13"/>
        <v/>
      </c>
      <c r="T36" s="92"/>
      <c r="V36" s="188" t="str">
        <f t="shared" si="14"/>
        <v>0</v>
      </c>
      <c r="X36" s="139" t="str">
        <f t="shared" si="15"/>
        <v/>
      </c>
      <c r="Y36" s="224" t="str">
        <f t="shared" si="16"/>
        <v/>
      </c>
    </row>
    <row r="37" spans="1:32" s="96" customFormat="1" ht="15" customHeight="1">
      <c r="A37" s="94"/>
      <c r="B37" s="166"/>
      <c r="C37" s="146"/>
      <c r="D37" s="147"/>
      <c r="E37" s="148" t="str">
        <f t="shared" si="17"/>
        <v/>
      </c>
      <c r="F37" s="146"/>
      <c r="G37" s="146"/>
      <c r="H37" s="146"/>
      <c r="I37" s="149"/>
      <c r="J37" s="150"/>
      <c r="K37" s="146"/>
      <c r="L37" s="146"/>
      <c r="M37" s="146"/>
      <c r="N37" s="146"/>
      <c r="O37" s="151"/>
      <c r="P37" s="152" t="str">
        <f t="shared" si="10"/>
        <v/>
      </c>
      <c r="Q37" s="152" t="str">
        <f t="shared" si="11"/>
        <v/>
      </c>
      <c r="R37" s="152" t="str">
        <f t="shared" si="12"/>
        <v/>
      </c>
      <c r="S37" s="152" t="str">
        <f t="shared" si="13"/>
        <v/>
      </c>
      <c r="T37" s="95"/>
      <c r="U37" s="187"/>
      <c r="V37" s="188" t="str">
        <f t="shared" si="14"/>
        <v>0</v>
      </c>
      <c r="W37" s="187"/>
      <c r="X37" s="139" t="str">
        <f t="shared" si="15"/>
        <v/>
      </c>
      <c r="Y37" s="224" t="str">
        <f t="shared" si="16"/>
        <v/>
      </c>
      <c r="Z37" s="187"/>
      <c r="AA37" s="187"/>
      <c r="AB37" s="187"/>
      <c r="AC37" s="187"/>
      <c r="AD37" s="187"/>
      <c r="AE37" s="187"/>
      <c r="AF37" s="187"/>
    </row>
    <row r="38" spans="1:32" ht="15" customHeight="1">
      <c r="B38" s="166"/>
      <c r="C38" s="146"/>
      <c r="D38" s="147"/>
      <c r="E38" s="148" t="str">
        <f t="shared" si="17"/>
        <v/>
      </c>
      <c r="F38" s="146"/>
      <c r="G38" s="146"/>
      <c r="H38" s="146"/>
      <c r="I38" s="149"/>
      <c r="J38" s="150"/>
      <c r="K38" s="146"/>
      <c r="L38" s="146"/>
      <c r="M38" s="146"/>
      <c r="N38" s="146"/>
      <c r="O38" s="151"/>
      <c r="P38" s="152" t="str">
        <f t="shared" si="10"/>
        <v/>
      </c>
      <c r="Q38" s="152" t="str">
        <f t="shared" si="11"/>
        <v/>
      </c>
      <c r="R38" s="152" t="str">
        <f t="shared" si="12"/>
        <v/>
      </c>
      <c r="S38" s="152" t="str">
        <f t="shared" si="13"/>
        <v/>
      </c>
      <c r="T38" s="92"/>
      <c r="V38" s="188" t="str">
        <f t="shared" si="14"/>
        <v>0</v>
      </c>
      <c r="X38" s="139" t="str">
        <f t="shared" si="15"/>
        <v/>
      </c>
      <c r="Y38" s="224" t="str">
        <f t="shared" si="16"/>
        <v/>
      </c>
    </row>
    <row r="39" spans="1:32" ht="15" customHeight="1">
      <c r="B39" s="166"/>
      <c r="C39" s="146"/>
      <c r="D39" s="147"/>
      <c r="E39" s="148" t="str">
        <f t="shared" si="17"/>
        <v/>
      </c>
      <c r="F39" s="146"/>
      <c r="G39" s="146"/>
      <c r="H39" s="146"/>
      <c r="I39" s="149"/>
      <c r="J39" s="150"/>
      <c r="K39" s="146"/>
      <c r="L39" s="146"/>
      <c r="M39" s="146"/>
      <c r="N39" s="146"/>
      <c r="O39" s="151"/>
      <c r="P39" s="152" t="str">
        <f t="shared" si="10"/>
        <v/>
      </c>
      <c r="Q39" s="152" t="str">
        <f t="shared" si="11"/>
        <v/>
      </c>
      <c r="R39" s="152" t="str">
        <f t="shared" si="12"/>
        <v/>
      </c>
      <c r="S39" s="152" t="str">
        <f t="shared" si="13"/>
        <v/>
      </c>
      <c r="T39" s="92"/>
      <c r="V39" s="188" t="str">
        <f t="shared" si="14"/>
        <v>0</v>
      </c>
      <c r="X39" s="139" t="str">
        <f t="shared" si="15"/>
        <v/>
      </c>
      <c r="Y39" s="224" t="str">
        <f t="shared" si="16"/>
        <v/>
      </c>
    </row>
    <row r="40" spans="1:32" ht="15" customHeight="1">
      <c r="B40" s="166"/>
      <c r="C40" s="146"/>
      <c r="D40" s="147"/>
      <c r="E40" s="148" t="str">
        <f t="shared" si="17"/>
        <v/>
      </c>
      <c r="F40" s="146"/>
      <c r="G40" s="146"/>
      <c r="H40" s="146"/>
      <c r="I40" s="149"/>
      <c r="J40" s="150"/>
      <c r="K40" s="146"/>
      <c r="L40" s="146"/>
      <c r="M40" s="146"/>
      <c r="N40" s="146"/>
      <c r="O40" s="151"/>
      <c r="P40" s="152" t="str">
        <f t="shared" si="10"/>
        <v/>
      </c>
      <c r="Q40" s="152" t="str">
        <f t="shared" si="11"/>
        <v/>
      </c>
      <c r="R40" s="152" t="str">
        <f t="shared" si="12"/>
        <v/>
      </c>
      <c r="S40" s="152" t="str">
        <f t="shared" si="13"/>
        <v/>
      </c>
      <c r="T40" s="92"/>
      <c r="V40" s="188" t="str">
        <f t="shared" si="14"/>
        <v>0</v>
      </c>
      <c r="X40" s="139" t="str">
        <f t="shared" si="15"/>
        <v/>
      </c>
      <c r="Y40" s="224" t="str">
        <f t="shared" si="16"/>
        <v/>
      </c>
    </row>
    <row r="41" spans="1:32" ht="15" customHeight="1">
      <c r="B41" s="166"/>
      <c r="C41" s="146"/>
      <c r="D41" s="147"/>
      <c r="E41" s="148" t="str">
        <f t="shared" si="17"/>
        <v/>
      </c>
      <c r="F41" s="146"/>
      <c r="G41" s="146"/>
      <c r="H41" s="146"/>
      <c r="I41" s="149"/>
      <c r="J41" s="150"/>
      <c r="K41" s="146"/>
      <c r="L41" s="146"/>
      <c r="M41" s="146"/>
      <c r="N41" s="146"/>
      <c r="O41" s="151"/>
      <c r="P41" s="152" t="str">
        <f t="shared" si="10"/>
        <v/>
      </c>
      <c r="Q41" s="152" t="str">
        <f t="shared" si="11"/>
        <v/>
      </c>
      <c r="R41" s="152" t="str">
        <f t="shared" si="12"/>
        <v/>
      </c>
      <c r="S41" s="152" t="str">
        <f t="shared" si="13"/>
        <v/>
      </c>
      <c r="T41" s="92"/>
      <c r="V41" s="188" t="str">
        <f t="shared" si="14"/>
        <v>0</v>
      </c>
      <c r="X41" s="139" t="str">
        <f t="shared" si="15"/>
        <v/>
      </c>
      <c r="Y41" s="224" t="str">
        <f t="shared" si="16"/>
        <v/>
      </c>
    </row>
    <row r="42" spans="1:32" ht="15" customHeight="1">
      <c r="B42" s="166"/>
      <c r="C42" s="146"/>
      <c r="D42" s="147"/>
      <c r="E42" s="148" t="str">
        <f t="shared" si="17"/>
        <v/>
      </c>
      <c r="F42" s="146"/>
      <c r="G42" s="146"/>
      <c r="H42" s="146"/>
      <c r="I42" s="149"/>
      <c r="J42" s="150"/>
      <c r="K42" s="146"/>
      <c r="L42" s="146"/>
      <c r="M42" s="146"/>
      <c r="N42" s="146"/>
      <c r="O42" s="151"/>
      <c r="P42" s="152" t="str">
        <f t="shared" si="10"/>
        <v/>
      </c>
      <c r="Q42" s="152" t="str">
        <f t="shared" si="11"/>
        <v/>
      </c>
      <c r="R42" s="152" t="str">
        <f t="shared" si="12"/>
        <v/>
      </c>
      <c r="S42" s="152" t="str">
        <f t="shared" si="13"/>
        <v/>
      </c>
      <c r="T42" s="92"/>
      <c r="V42" s="188" t="str">
        <f t="shared" si="14"/>
        <v>0</v>
      </c>
      <c r="X42" s="139" t="str">
        <f t="shared" si="15"/>
        <v/>
      </c>
      <c r="Y42" s="224" t="str">
        <f t="shared" si="16"/>
        <v/>
      </c>
    </row>
    <row r="43" spans="1:32" ht="15" customHeight="1">
      <c r="B43" s="166"/>
      <c r="C43" s="146"/>
      <c r="D43" s="147"/>
      <c r="E43" s="148" t="str">
        <f t="shared" si="17"/>
        <v/>
      </c>
      <c r="F43" s="146"/>
      <c r="G43" s="146"/>
      <c r="H43" s="146"/>
      <c r="I43" s="149"/>
      <c r="J43" s="150"/>
      <c r="K43" s="146"/>
      <c r="L43" s="146"/>
      <c r="M43" s="146"/>
      <c r="N43" s="146"/>
      <c r="O43" s="151"/>
      <c r="P43" s="152" t="str">
        <f t="shared" si="10"/>
        <v/>
      </c>
      <c r="Q43" s="152" t="str">
        <f t="shared" si="11"/>
        <v/>
      </c>
      <c r="R43" s="152" t="str">
        <f t="shared" si="12"/>
        <v/>
      </c>
      <c r="S43" s="152" t="str">
        <f t="shared" si="13"/>
        <v/>
      </c>
      <c r="T43" s="92"/>
      <c r="V43" s="188" t="str">
        <f t="shared" si="14"/>
        <v>0</v>
      </c>
      <c r="X43" s="139" t="str">
        <f t="shared" si="15"/>
        <v/>
      </c>
      <c r="Y43" s="224" t="str">
        <f t="shared" si="16"/>
        <v/>
      </c>
    </row>
    <row r="44" spans="1:32" ht="15" customHeight="1" thickBot="1">
      <c r="B44" s="166"/>
      <c r="C44" s="146"/>
      <c r="D44" s="147"/>
      <c r="E44" s="148" t="str">
        <f t="shared" si="17"/>
        <v/>
      </c>
      <c r="F44" s="146"/>
      <c r="G44" s="146"/>
      <c r="H44" s="146"/>
      <c r="I44" s="149"/>
      <c r="J44" s="194"/>
      <c r="K44" s="195"/>
      <c r="L44" s="195"/>
      <c r="M44" s="195"/>
      <c r="N44" s="195"/>
      <c r="O44" s="196"/>
      <c r="P44" s="152" t="str">
        <f t="shared" si="10"/>
        <v/>
      </c>
      <c r="Q44" s="152" t="str">
        <f t="shared" si="11"/>
        <v/>
      </c>
      <c r="R44" s="152" t="str">
        <f t="shared" si="12"/>
        <v/>
      </c>
      <c r="S44" s="152" t="str">
        <f t="shared" si="13"/>
        <v/>
      </c>
      <c r="T44" s="92"/>
      <c r="V44" s="188" t="str">
        <f t="shared" si="14"/>
        <v>0</v>
      </c>
      <c r="X44" s="139" t="str">
        <f t="shared" si="15"/>
        <v/>
      </c>
      <c r="Y44" s="224" t="str">
        <f t="shared" si="16"/>
        <v/>
      </c>
    </row>
    <row r="45" spans="1:32" ht="15" customHeight="1" thickBot="1">
      <c r="B45" s="304" t="s">
        <v>69</v>
      </c>
      <c r="C45" s="311"/>
      <c r="D45" s="311"/>
      <c r="E45" s="311"/>
      <c r="F45" s="339"/>
      <c r="G45" s="167">
        <f>SUMIF($F32:$F44,"&lt;&gt;DFA",G32:G44)</f>
        <v>0</v>
      </c>
      <c r="H45" s="168">
        <f>SUMIF($F31:$F44,"&lt;&gt;DFA",H31:H44)</f>
        <v>0</v>
      </c>
      <c r="I45" s="365" t="str">
        <f>CONCATENATE(TEXT(COUNTIFS($F32:$F44,"&lt;&gt;DFA",$I32:$I44,"E*"),0),"E, ",TEXT(COUNTIFS($F32:$F44,"&lt;&gt;DFA",$I32:$I44,"C"),0),"C, ",TEXT(COUNTIFS($F32:$F44,"&lt;&gt;DFA",$I32:$I44,"V"),0),"V")</f>
        <v>0E, 0C, 0V</v>
      </c>
      <c r="J45" s="71">
        <f>SUMIF($F32:$F44,"&lt;&gt;DFA",J32:J44)</f>
        <v>0</v>
      </c>
      <c r="K45" s="72">
        <f t="shared" ref="K45:S45" si="18">SUMIF($F32:$F44,"&lt;&gt;DFA",K32:K44)</f>
        <v>0</v>
      </c>
      <c r="L45" s="72">
        <f t="shared" si="18"/>
        <v>0</v>
      </c>
      <c r="M45" s="72">
        <f t="shared" si="18"/>
        <v>0</v>
      </c>
      <c r="N45" s="72">
        <f t="shared" si="18"/>
        <v>0</v>
      </c>
      <c r="O45" s="73">
        <f t="shared" si="18"/>
        <v>0</v>
      </c>
      <c r="P45" s="253">
        <f t="shared" si="18"/>
        <v>0</v>
      </c>
      <c r="Q45" s="72">
        <f t="shared" si="18"/>
        <v>0</v>
      </c>
      <c r="R45" s="72">
        <f t="shared" si="18"/>
        <v>0</v>
      </c>
      <c r="S45" s="73">
        <f t="shared" si="18"/>
        <v>0</v>
      </c>
      <c r="T45" s="331"/>
      <c r="X45" s="139">
        <f>SUMIF($F32:$F44,"&lt;&gt;DFA",X32:X44)</f>
        <v>0</v>
      </c>
      <c r="Y45" s="224">
        <f>SUMIF($F32:$F44,"&lt;&gt;DFA",Y32:Y44)</f>
        <v>0</v>
      </c>
    </row>
    <row r="46" spans="1:32" ht="15" customHeight="1" thickBot="1">
      <c r="B46" s="305"/>
      <c r="C46" s="340"/>
      <c r="D46" s="340"/>
      <c r="E46" s="340"/>
      <c r="F46" s="341"/>
      <c r="G46" s="310">
        <f>SUM(G45:H45)</f>
        <v>0</v>
      </c>
      <c r="H46" s="312"/>
      <c r="I46" s="366"/>
      <c r="J46" s="359">
        <f>SUM(J45:O45)</f>
        <v>0</v>
      </c>
      <c r="K46" s="354"/>
      <c r="L46" s="354"/>
      <c r="M46" s="354"/>
      <c r="N46" s="354"/>
      <c r="O46" s="355"/>
      <c r="P46" s="361">
        <f>SUM(P45:Q45)</f>
        <v>0</v>
      </c>
      <c r="Q46" s="362"/>
      <c r="R46" s="354">
        <f>SUM(R45:S45)</f>
        <v>0</v>
      </c>
      <c r="S46" s="355"/>
      <c r="T46" s="332"/>
    </row>
    <row r="47" spans="1:32" ht="15" customHeight="1" thickBot="1">
      <c r="B47" s="304" t="s">
        <v>70</v>
      </c>
      <c r="C47" s="311"/>
      <c r="D47" s="311"/>
      <c r="E47" s="311"/>
      <c r="F47" s="339"/>
      <c r="G47" s="197">
        <f>G29+G45</f>
        <v>0</v>
      </c>
      <c r="H47" s="198">
        <f>H29+H45</f>
        <v>0</v>
      </c>
      <c r="I47" s="365" t="str">
        <f>CONCATENATE(TEXT(COUNTIFS($F15:$F28,"&lt;&gt;DFA",$I15:$I28,"E*")+COUNTIFS($F32:$F44,"&lt;&gt;DFA",$I32:$I44,"E*"),0),"E, ",TEXT(COUNTIFS($F15:$F28,"&lt;&gt;DFA",$I15:$I28,"C")+COUNTIFS($F32:$F44,"&lt;&gt;DFA",$I32:$I44,"C"),0),"C, ",TEXT(COUNTIFS($F15:$F28,"&lt;&gt;DFA",$I15:$I28,"V")+COUNTIFS($F32:$F44,"&lt;&gt;DFA",$I32:$I44,"V"),0),"V")</f>
        <v>0E, 0C, 0V</v>
      </c>
      <c r="J47" s="285">
        <f t="shared" ref="J47:R47" si="19">J29+J45</f>
        <v>0</v>
      </c>
      <c r="K47" s="200">
        <f t="shared" si="19"/>
        <v>0</v>
      </c>
      <c r="L47" s="200">
        <f t="shared" si="19"/>
        <v>0</v>
      </c>
      <c r="M47" s="200">
        <f t="shared" si="19"/>
        <v>0</v>
      </c>
      <c r="N47" s="200">
        <f t="shared" si="19"/>
        <v>0</v>
      </c>
      <c r="O47" s="286">
        <f t="shared" si="19"/>
        <v>0</v>
      </c>
      <c r="P47" s="199">
        <f>P29+P45</f>
        <v>0</v>
      </c>
      <c r="Q47" s="200">
        <f t="shared" si="19"/>
        <v>0</v>
      </c>
      <c r="R47" s="199">
        <f t="shared" si="19"/>
        <v>0</v>
      </c>
      <c r="S47" s="286">
        <f>S29+S45</f>
        <v>0</v>
      </c>
      <c r="T47" s="332"/>
      <c r="X47" s="138">
        <f>SUM(X29,X45)</f>
        <v>0</v>
      </c>
      <c r="Y47" s="138">
        <f>SUM(Y29,Y45)</f>
        <v>0</v>
      </c>
    </row>
    <row r="48" spans="1:32" ht="15" customHeight="1" thickBot="1">
      <c r="B48" s="305"/>
      <c r="C48" s="340"/>
      <c r="D48" s="340"/>
      <c r="E48" s="340"/>
      <c r="F48" s="341"/>
      <c r="G48" s="336">
        <f>G30+G46</f>
        <v>0</v>
      </c>
      <c r="H48" s="338"/>
      <c r="I48" s="366"/>
      <c r="J48" s="356">
        <f>J30+J46</f>
        <v>0</v>
      </c>
      <c r="K48" s="357"/>
      <c r="L48" s="357"/>
      <c r="M48" s="357"/>
      <c r="N48" s="357"/>
      <c r="O48" s="358"/>
      <c r="P48" s="363">
        <f>SUM(P47:Q47)</f>
        <v>0</v>
      </c>
      <c r="Q48" s="364"/>
      <c r="R48" s="357">
        <f>R30+R46</f>
        <v>0</v>
      </c>
      <c r="S48" s="358"/>
      <c r="T48" s="332"/>
    </row>
    <row r="49" spans="2:17" ht="15" customHeight="1"/>
    <row r="50" spans="2:17" ht="15" customHeight="1" thickBot="1">
      <c r="I50" s="57" t="s">
        <v>107</v>
      </c>
      <c r="J50" s="58" t="s">
        <v>113</v>
      </c>
      <c r="K50" s="7"/>
      <c r="L50" s="7"/>
      <c r="M50" s="7"/>
      <c r="N50" s="7"/>
      <c r="O50" s="7"/>
      <c r="P50" s="7"/>
      <c r="Q50" s="7"/>
    </row>
    <row r="51" spans="2:17" ht="15" customHeight="1">
      <c r="B51" s="347" t="s">
        <v>0</v>
      </c>
      <c r="C51" s="350" t="s">
        <v>200</v>
      </c>
      <c r="D51" s="350" t="s">
        <v>26</v>
      </c>
      <c r="E51" s="352" t="s">
        <v>3</v>
      </c>
      <c r="I51" s="57" t="s">
        <v>106</v>
      </c>
      <c r="J51" s="58" t="s">
        <v>114</v>
      </c>
      <c r="K51" s="7"/>
      <c r="L51" s="7"/>
      <c r="M51" s="7"/>
      <c r="N51" s="7"/>
      <c r="O51" s="7"/>
      <c r="P51" s="7"/>
      <c r="Q51" s="7"/>
    </row>
    <row r="52" spans="2:17" ht="15" customHeight="1" thickBot="1">
      <c r="B52" s="348"/>
      <c r="C52" s="351"/>
      <c r="D52" s="351"/>
      <c r="E52" s="353"/>
      <c r="I52" s="57" t="s">
        <v>9</v>
      </c>
      <c r="J52" s="7" t="s">
        <v>27</v>
      </c>
      <c r="K52" s="7"/>
      <c r="L52" s="7"/>
      <c r="M52" s="7"/>
      <c r="N52" s="7"/>
      <c r="O52" s="7"/>
      <c r="P52" s="7"/>
      <c r="Q52" s="7"/>
    </row>
    <row r="53" spans="2:17" ht="15" customHeight="1">
      <c r="B53" s="169" t="e" cm="1" vm="1">
        <f t="array" ref="B53">_xlfn.SEQUENCE(COUNTA(D53:D54))</f>
        <v>#VALUE!</v>
      </c>
      <c r="C53" s="174" t="s">
        <v>232</v>
      </c>
      <c r="D53" s="178"/>
      <c r="E53" s="179" t="str">
        <f>IF(_xlfn.XLOOKUP($C53,D$15:D$44,E$15:E$44,"",0)&lt;&gt;"",_xlfn.CONCAT(_xlfn.XLOOKUP($C53,D$15:D$44,E$15:E$44,"",0),1),"")</f>
        <v/>
      </c>
      <c r="I53" s="57" t="s">
        <v>4</v>
      </c>
      <c r="J53" s="7" t="s">
        <v>28</v>
      </c>
      <c r="K53" s="7"/>
      <c r="L53" s="7"/>
      <c r="M53" s="7"/>
      <c r="N53" s="7"/>
      <c r="O53" s="7"/>
      <c r="P53" s="7"/>
      <c r="Q53" s="7"/>
    </row>
    <row r="54" spans="2:17" ht="15" customHeight="1" thickBot="1">
      <c r="B54" s="170"/>
      <c r="C54" s="175"/>
      <c r="D54" s="171"/>
      <c r="E54" s="180" t="str">
        <f>IF(_xlfn.XLOOKUP($C53,D$15:D$44,E$15:E$44,"",0)&lt;&gt;"",_xlfn.CONCAT(_xlfn.XLOOKUP($C53,D$15:D$44,E$15:E$44,"",0),2),"")</f>
        <v/>
      </c>
      <c r="I54" s="57" t="s">
        <v>5</v>
      </c>
      <c r="J54" s="7" t="s">
        <v>29</v>
      </c>
      <c r="K54" s="7"/>
      <c r="L54" s="7"/>
      <c r="M54" s="7"/>
      <c r="N54" s="7"/>
      <c r="O54" s="7"/>
      <c r="P54" s="7"/>
      <c r="Q54" s="7"/>
    </row>
    <row r="55" spans="2:17" ht="15" customHeight="1">
      <c r="B55" s="169" t="e" cm="1" vm="1">
        <f t="array" ref="B55">_xlfn.SEQUENCE(COUNTA(D55:D56))</f>
        <v>#VALUE!</v>
      </c>
      <c r="C55" s="174" t="s">
        <v>238</v>
      </c>
      <c r="D55" s="172"/>
      <c r="E55" s="181" t="str">
        <f>IF(_xlfn.XLOOKUP($C55,D$15:D$44,E$15:E$44,"",0)&lt;&gt;"",_xlfn.CONCAT(_xlfn.XLOOKUP($C55,D$15:D$44,E$15:E$44,"",0),1),"")</f>
        <v/>
      </c>
      <c r="I55" s="57" t="s">
        <v>6</v>
      </c>
      <c r="J55" s="7" t="s">
        <v>30</v>
      </c>
    </row>
    <row r="56" spans="2:17" ht="15" customHeight="1" thickBot="1">
      <c r="B56" s="170"/>
      <c r="C56" s="175"/>
      <c r="D56" s="173"/>
      <c r="E56" s="182" t="str">
        <f>IF(_xlfn.XLOOKUP($C55,D$15:D$44,E$15:E$44,"",0)&lt;&gt;"",_xlfn.CONCAT(_xlfn.XLOOKUP($C55,D$15:D$44,E$15:E$44,"",0),2),"")</f>
        <v/>
      </c>
      <c r="I56" s="57" t="s">
        <v>7</v>
      </c>
      <c r="J56" s="7" t="s">
        <v>31</v>
      </c>
    </row>
    <row r="57" spans="2:17" ht="15" customHeight="1">
      <c r="B57" s="169" t="e" cm="1" vm="1">
        <f t="array" ref="B57">_xlfn.SEQUENCE(COUNTA(D57:D58))</f>
        <v>#VALUE!</v>
      </c>
      <c r="C57" s="177" t="s">
        <v>233</v>
      </c>
      <c r="D57" s="147"/>
      <c r="E57" s="154" t="str">
        <f>IF(_xlfn.XLOOKUP($C57,D$15:D$44,E$15:E$44,"",0)&lt;&gt;"",_xlfn.CONCAT(_xlfn.XLOOKUP($C57,D$15:D$44,E$15:E$44,"",0),1),"")</f>
        <v/>
      </c>
      <c r="I57" s="57" t="s">
        <v>104</v>
      </c>
      <c r="J57" s="58" t="s">
        <v>115</v>
      </c>
      <c r="K57" s="7"/>
      <c r="L57" s="7"/>
      <c r="M57" s="7"/>
      <c r="N57" s="7"/>
      <c r="O57" s="7"/>
      <c r="P57" s="7"/>
      <c r="Q57" s="7"/>
    </row>
    <row r="58" spans="2:17" ht="15" customHeight="1" thickBot="1">
      <c r="B58" s="170"/>
      <c r="C58" s="175"/>
      <c r="D58" s="173"/>
      <c r="E58" s="182" t="str">
        <f>IF(_xlfn.XLOOKUP($C57,D$15:D$44,E$15:E$44,"",0)&lt;&gt;"",_xlfn.CONCAT(_xlfn.XLOOKUP($C57,D$15:D$44,E$15:E$44,"",0),2),"")</f>
        <v/>
      </c>
      <c r="I58" s="57" t="s">
        <v>105</v>
      </c>
      <c r="J58" s="58" t="s">
        <v>116</v>
      </c>
      <c r="K58" s="7"/>
      <c r="L58" s="7"/>
      <c r="M58" s="7"/>
      <c r="N58" s="7"/>
      <c r="O58" s="7"/>
      <c r="P58" s="7"/>
      <c r="Q58" s="7"/>
    </row>
    <row r="59" spans="2:17" ht="15" customHeight="1">
      <c r="B59" s="169" t="e" cm="1" vm="1">
        <f t="array" ref="B59">_xlfn.SEQUENCE(COUNTA(D59:D60))</f>
        <v>#VALUE!</v>
      </c>
      <c r="C59" s="174" t="s">
        <v>234</v>
      </c>
      <c r="D59" s="172"/>
      <c r="E59" s="181" t="str">
        <f>IF(_xlfn.XLOOKUP($C59,D$15:D$44,E$15:E$44,"",0)&lt;&gt;"",_xlfn.CONCAT(_xlfn.XLOOKUP($C59,D$15:D$44,E$15:E$44,"",0),1),"")</f>
        <v/>
      </c>
      <c r="I59" s="57" t="s">
        <v>12</v>
      </c>
      <c r="J59" s="7" t="s">
        <v>32</v>
      </c>
      <c r="K59" s="7"/>
      <c r="L59" s="7"/>
      <c r="M59" s="7"/>
      <c r="N59" s="7"/>
      <c r="O59" s="7"/>
      <c r="P59" s="7"/>
      <c r="Q59" s="7"/>
    </row>
    <row r="60" spans="2:17" ht="15" customHeight="1" thickBot="1">
      <c r="B60" s="170"/>
      <c r="C60" s="175"/>
      <c r="D60" s="173"/>
      <c r="E60" s="182" t="str">
        <f>IF(_xlfn.XLOOKUP($C59,D$15:D$44,E$15:E$44,"",0)&lt;&gt;"",_xlfn.CONCAT(_xlfn.XLOOKUP($C59,D$15:D$44,E$15:E$44,"",0),2),"")</f>
        <v/>
      </c>
      <c r="I60" s="57" t="s">
        <v>13</v>
      </c>
      <c r="J60" s="7" t="s">
        <v>33</v>
      </c>
      <c r="K60" s="7"/>
      <c r="L60" s="7"/>
      <c r="M60" s="7"/>
      <c r="N60" s="7"/>
      <c r="O60" s="7"/>
      <c r="P60" s="7"/>
      <c r="Q60" s="7"/>
    </row>
    <row r="61" spans="2:17" ht="15" customHeight="1">
      <c r="B61" s="169" t="e" cm="1" vm="1">
        <f t="array" ref="B61">_xlfn.SEQUENCE(COUNTA(D61:D62))</f>
        <v>#VALUE!</v>
      </c>
      <c r="C61" s="174" t="s">
        <v>235</v>
      </c>
      <c r="D61" s="172"/>
      <c r="E61" s="181" t="str">
        <f>IF(_xlfn.XLOOKUP($C61,D$15:D$44,E$15:E$44,"",0)&lt;&gt;"",_xlfn.CONCAT(_xlfn.XLOOKUP($C61,D$15:D$44,E$15:E$44,"",0),1),"")</f>
        <v/>
      </c>
      <c r="I61" s="57" t="s">
        <v>10</v>
      </c>
      <c r="J61" s="7" t="s">
        <v>34</v>
      </c>
      <c r="K61" s="7"/>
      <c r="L61" s="7"/>
      <c r="M61" s="7"/>
      <c r="N61" s="7"/>
      <c r="O61" s="7"/>
      <c r="P61" s="7"/>
      <c r="Q61" s="7"/>
    </row>
    <row r="62" spans="2:17" ht="15" customHeight="1" thickBot="1">
      <c r="B62" s="170"/>
      <c r="C62" s="175"/>
      <c r="D62" s="176"/>
      <c r="E62" s="183" t="str">
        <f>IF(_xlfn.XLOOKUP($C61,D$15:D$44,E$15:E$44,"",0)&lt;&gt;"",_xlfn.CONCAT(_xlfn.XLOOKUP($C61,D$15:D$44,E$15:E$44,"",0),2),"")</f>
        <v/>
      </c>
      <c r="I62" s="57" t="s">
        <v>11</v>
      </c>
      <c r="J62" s="7" t="s">
        <v>35</v>
      </c>
      <c r="K62" s="7"/>
      <c r="L62" s="7"/>
      <c r="M62" s="7"/>
      <c r="N62" s="7"/>
      <c r="O62" s="7"/>
      <c r="P62" s="7"/>
      <c r="Q62" s="7"/>
    </row>
    <row r="63" spans="2:17" ht="15" customHeight="1">
      <c r="B63" s="169" t="e" cm="1" vm="1">
        <f t="array" ref="B63">_xlfn.SEQUENCE(COUNTA(D63:D64))</f>
        <v>#VALUE!</v>
      </c>
      <c r="C63" s="174" t="s">
        <v>236</v>
      </c>
      <c r="D63" s="172"/>
      <c r="E63" s="181" t="str">
        <f>IF(_xlfn.XLOOKUP($C63,D$15:D$44,E$15:E$44,"",0)&lt;&gt;"",_xlfn.CONCAT(_xlfn.XLOOKUP($C63,D$15:D$44,E$15:E$44,"",0),1),"")</f>
        <v/>
      </c>
      <c r="I63" s="57" t="s">
        <v>21</v>
      </c>
      <c r="J63" s="7" t="s">
        <v>36</v>
      </c>
      <c r="K63" s="7"/>
      <c r="L63" s="7"/>
      <c r="M63" s="7"/>
      <c r="N63" s="7"/>
      <c r="O63" s="7"/>
      <c r="P63" s="7"/>
      <c r="Q63" s="7"/>
    </row>
    <row r="64" spans="2:17" ht="15" customHeight="1" thickBot="1">
      <c r="B64" s="170"/>
      <c r="C64" s="175"/>
      <c r="D64" s="173"/>
      <c r="E64" s="182" t="str">
        <f>IF(_xlfn.XLOOKUP($C63,D$15:D$44,E$15:E$44,"",0)&lt;&gt;"",_xlfn.CONCAT(_xlfn.XLOOKUP($C63,D$15:D$44,E$15:E$44,"",0),2),"")</f>
        <v/>
      </c>
      <c r="I64" s="57" t="s">
        <v>23</v>
      </c>
      <c r="J64" s="7" t="s">
        <v>189</v>
      </c>
      <c r="K64" s="7"/>
      <c r="L64" s="7"/>
      <c r="M64" s="7"/>
      <c r="N64" s="7"/>
      <c r="O64" s="7"/>
      <c r="P64" s="7"/>
      <c r="Q64" s="7"/>
    </row>
    <row r="65" spans="2:20" ht="15" customHeight="1">
      <c r="B65" s="169" t="e" cm="1" vm="1">
        <f t="array" ref="B65">_xlfn.SEQUENCE(COUNTA(D65:D66))</f>
        <v>#VALUE!</v>
      </c>
      <c r="C65" s="174" t="s">
        <v>237</v>
      </c>
      <c r="D65" s="172"/>
      <c r="E65" s="181" t="str">
        <f>IF(_xlfn.XLOOKUP($C65,D$15:D$44,E$15:E$44,"",0)&lt;&gt;"",_xlfn.CONCAT(_xlfn.XLOOKUP($C65,D$15:D$44,E$15:E$44,"",0),1),"")</f>
        <v/>
      </c>
      <c r="I65" s="57" t="s">
        <v>22</v>
      </c>
      <c r="J65" s="7" t="s">
        <v>37</v>
      </c>
      <c r="K65" s="7"/>
      <c r="L65" s="7"/>
      <c r="M65" s="7"/>
      <c r="N65" s="7"/>
      <c r="O65" s="7"/>
      <c r="P65" s="7"/>
      <c r="Q65" s="7"/>
    </row>
    <row r="66" spans="2:20" ht="15" customHeight="1" thickBot="1">
      <c r="B66" s="170"/>
      <c r="C66" s="175"/>
      <c r="D66" s="173"/>
      <c r="E66" s="182" t="str">
        <f>IF(_xlfn.XLOOKUP($C65,D$15:D$44,E$15:E$44,"",0)&lt;&gt;"",_xlfn.CONCAT(_xlfn.XLOOKUP($C65,D$15:D$44,E$15:E$44,"",0),2),"")</f>
        <v/>
      </c>
      <c r="I66" s="57"/>
      <c r="J66" s="7"/>
      <c r="K66" s="7"/>
      <c r="L66" s="7"/>
      <c r="M66" s="7"/>
      <c r="N66" s="7"/>
      <c r="O66" s="7"/>
      <c r="P66" s="7"/>
      <c r="Q66" s="7"/>
    </row>
    <row r="67" spans="2:20" ht="15" customHeight="1">
      <c r="C67" s="349"/>
      <c r="D67" s="164"/>
      <c r="E67" s="165"/>
      <c r="I67" s="57" t="s">
        <v>197</v>
      </c>
      <c r="J67" s="7" t="s">
        <v>198</v>
      </c>
    </row>
    <row r="68" spans="2:20" ht="15" customHeight="1">
      <c r="C68" s="349"/>
      <c r="D68" s="164"/>
      <c r="E68" s="165"/>
      <c r="I68" s="57" t="s">
        <v>200</v>
      </c>
      <c r="J68" s="7" t="s">
        <v>201</v>
      </c>
    </row>
    <row r="69" spans="2:20" ht="15" customHeight="1">
      <c r="C69" s="349"/>
      <c r="D69" s="164"/>
      <c r="E69" s="165"/>
      <c r="I69" s="57" t="s">
        <v>203</v>
      </c>
      <c r="J69" s="7" t="s">
        <v>204</v>
      </c>
    </row>
    <row r="70" spans="2:20" ht="15" customHeight="1">
      <c r="C70" s="349"/>
      <c r="D70" s="164"/>
      <c r="E70" s="165"/>
    </row>
    <row r="71" spans="2:20" ht="15" customHeight="1"/>
    <row r="72" spans="2:20" ht="15" customHeight="1">
      <c r="C72" s="32" t="str">
        <f>Pagina1!B47</f>
        <v>DECAN,</v>
      </c>
      <c r="E72" s="97">
        <f>Pagina1!F50</f>
        <v>0</v>
      </c>
      <c r="K72" s="296" t="str">
        <f>Pagina1!I47</f>
        <v>DIRECTOR DEPARTAMENT,</v>
      </c>
      <c r="L72" s="296"/>
      <c r="M72" s="296"/>
      <c r="N72" s="296"/>
      <c r="O72" s="296"/>
      <c r="P72" s="296"/>
      <c r="Q72" s="296"/>
      <c r="R72" s="296"/>
      <c r="S72" s="296"/>
      <c r="T72" s="296"/>
    </row>
    <row r="73" spans="2:20" ht="15" customHeight="1">
      <c r="B73" s="13"/>
      <c r="E73" s="98"/>
      <c r="K73" s="13"/>
      <c r="L73" s="13"/>
      <c r="M73" s="13"/>
      <c r="N73" s="13"/>
      <c r="O73" s="13"/>
      <c r="P73" s="13"/>
      <c r="Q73" s="13"/>
      <c r="R73" s="13"/>
      <c r="S73" s="13"/>
      <c r="T73" s="13"/>
    </row>
    <row r="74" spans="2:20" ht="15" customHeight="1">
      <c r="B74" s="32">
        <f>Pagina1!A49</f>
        <v>0</v>
      </c>
      <c r="C74" s="32"/>
      <c r="D74" s="13"/>
      <c r="E74" s="97"/>
      <c r="F74" s="13"/>
      <c r="G74" s="13"/>
      <c r="H74" s="13"/>
      <c r="I74" s="13"/>
      <c r="J74" s="296">
        <f>Pagina1!G49</f>
        <v>0</v>
      </c>
      <c r="K74" s="296"/>
      <c r="L74" s="296"/>
      <c r="M74" s="296"/>
      <c r="N74" s="296"/>
      <c r="O74" s="296"/>
      <c r="P74" s="296"/>
      <c r="Q74" s="296"/>
      <c r="R74" s="296"/>
      <c r="S74" s="296"/>
      <c r="T74" s="296"/>
    </row>
    <row r="75" spans="2:20" ht="15" customHeight="1">
      <c r="C75" s="32"/>
      <c r="D75" s="13"/>
      <c r="E75" s="13"/>
      <c r="F75" s="13"/>
      <c r="G75" s="13"/>
      <c r="H75" s="13"/>
      <c r="I75" s="13"/>
      <c r="J75" s="13"/>
      <c r="K75" s="13"/>
      <c r="L75" s="13"/>
      <c r="M75" s="13"/>
      <c r="N75" s="13"/>
      <c r="O75" s="13"/>
      <c r="P75" s="98"/>
    </row>
    <row r="76" spans="2:20">
      <c r="B76" s="83"/>
      <c r="C76" s="83"/>
      <c r="D76" s="83"/>
      <c r="E76" s="83"/>
      <c r="F76" s="83"/>
      <c r="G76" s="83"/>
      <c r="H76" s="83"/>
      <c r="I76" s="83"/>
      <c r="J76" s="83"/>
      <c r="K76" s="83"/>
      <c r="L76" s="83"/>
      <c r="M76" s="83"/>
      <c r="N76" s="83"/>
      <c r="O76" s="83"/>
      <c r="P76" s="83"/>
      <c r="Q76" s="83"/>
      <c r="R76" s="83"/>
      <c r="S76" s="83"/>
      <c r="T76" s="83"/>
    </row>
    <row r="77" spans="2:20">
      <c r="B77" s="83"/>
      <c r="C77" s="83"/>
      <c r="D77" s="83"/>
      <c r="E77" s="83"/>
      <c r="F77" s="83"/>
      <c r="G77" s="83"/>
      <c r="H77" s="83"/>
      <c r="I77" s="83"/>
      <c r="J77" s="83"/>
      <c r="K77" s="83"/>
      <c r="L77" s="83"/>
      <c r="M77" s="83"/>
      <c r="N77" s="83"/>
      <c r="O77" s="83"/>
      <c r="P77" s="83"/>
      <c r="Q77" s="83"/>
      <c r="R77" s="83"/>
      <c r="S77" s="83"/>
      <c r="T77" s="83"/>
    </row>
    <row r="78" spans="2:20">
      <c r="B78" s="83"/>
      <c r="C78" s="83"/>
      <c r="D78" s="83"/>
      <c r="E78" s="83"/>
      <c r="F78" s="83"/>
      <c r="G78" s="83"/>
      <c r="H78" s="83"/>
      <c r="I78" s="83"/>
      <c r="J78" s="83"/>
      <c r="K78" s="83"/>
      <c r="L78" s="83"/>
      <c r="M78" s="83"/>
      <c r="N78" s="83"/>
      <c r="O78" s="83"/>
      <c r="P78" s="83"/>
      <c r="Q78" s="83"/>
      <c r="R78" s="83"/>
      <c r="S78" s="83"/>
      <c r="T78" s="83"/>
    </row>
    <row r="79" spans="2:20">
      <c r="B79" s="83"/>
      <c r="C79" s="83"/>
      <c r="D79" s="83"/>
      <c r="E79" s="83"/>
      <c r="F79" s="83"/>
      <c r="G79" s="83"/>
      <c r="H79" s="83"/>
      <c r="I79" s="83"/>
      <c r="J79" s="83"/>
      <c r="K79" s="83"/>
      <c r="L79" s="83"/>
      <c r="M79" s="83"/>
      <c r="N79" s="83"/>
      <c r="O79" s="83"/>
      <c r="P79" s="83"/>
      <c r="Q79" s="83"/>
      <c r="R79" s="83"/>
      <c r="S79" s="83"/>
      <c r="T79" s="83"/>
    </row>
    <row r="80" spans="2:20">
      <c r="B80" s="83"/>
      <c r="C80" s="83"/>
      <c r="D80" s="83"/>
      <c r="E80" s="83"/>
      <c r="F80" s="83"/>
      <c r="G80" s="83"/>
      <c r="H80" s="83"/>
      <c r="I80" s="83"/>
      <c r="J80" s="83"/>
      <c r="K80" s="83"/>
      <c r="L80" s="83"/>
      <c r="M80" s="83"/>
      <c r="N80" s="83"/>
      <c r="O80" s="83"/>
      <c r="P80" s="83"/>
      <c r="Q80" s="83"/>
      <c r="R80" s="83"/>
      <c r="S80" s="83"/>
      <c r="T80" s="83"/>
    </row>
    <row r="81" spans="2:20">
      <c r="B81" s="83"/>
      <c r="C81" s="83"/>
      <c r="D81" s="83"/>
      <c r="E81" s="83"/>
      <c r="F81" s="83"/>
      <c r="G81" s="83"/>
      <c r="H81" s="83"/>
      <c r="I81" s="83"/>
      <c r="J81" s="83"/>
      <c r="K81" s="83"/>
      <c r="L81" s="83"/>
      <c r="M81" s="83"/>
      <c r="N81" s="83"/>
      <c r="O81" s="83"/>
      <c r="P81" s="83"/>
      <c r="Q81" s="83"/>
      <c r="R81" s="83"/>
      <c r="S81" s="83"/>
      <c r="T81" s="83"/>
    </row>
    <row r="82" spans="2:20">
      <c r="B82" s="83"/>
      <c r="C82" s="83"/>
      <c r="D82" s="83"/>
      <c r="E82" s="83"/>
      <c r="F82" s="83"/>
      <c r="G82" s="83"/>
      <c r="H82" s="83"/>
      <c r="I82" s="83"/>
      <c r="J82" s="83"/>
      <c r="K82" s="83"/>
      <c r="L82" s="83"/>
      <c r="M82" s="83"/>
      <c r="N82" s="83"/>
      <c r="O82" s="83"/>
      <c r="P82" s="83"/>
      <c r="Q82" s="83"/>
      <c r="R82" s="83"/>
      <c r="S82" s="83"/>
      <c r="T82" s="83"/>
    </row>
    <row r="83" spans="2:20">
      <c r="B83" s="83"/>
      <c r="C83" s="83"/>
      <c r="D83" s="83"/>
      <c r="E83" s="83"/>
      <c r="F83" s="83"/>
      <c r="G83" s="83"/>
      <c r="H83" s="83"/>
      <c r="I83" s="83"/>
      <c r="J83" s="83"/>
      <c r="K83" s="83"/>
      <c r="L83" s="83"/>
      <c r="M83" s="83"/>
      <c r="N83" s="83"/>
      <c r="O83" s="83"/>
      <c r="P83" s="83"/>
      <c r="Q83" s="83"/>
      <c r="R83" s="83"/>
      <c r="S83" s="83"/>
      <c r="T83" s="83"/>
    </row>
    <row r="84" spans="2:20">
      <c r="B84" s="83"/>
      <c r="C84" s="83"/>
      <c r="D84" s="83"/>
      <c r="E84" s="83"/>
      <c r="F84" s="83"/>
      <c r="G84" s="83"/>
      <c r="H84" s="83"/>
      <c r="I84" s="83"/>
      <c r="J84" s="83"/>
      <c r="K84" s="83"/>
      <c r="L84" s="83"/>
      <c r="M84" s="83"/>
      <c r="N84" s="83"/>
      <c r="O84" s="83"/>
      <c r="P84" s="83"/>
      <c r="Q84" s="83"/>
      <c r="R84" s="83"/>
      <c r="S84" s="83"/>
      <c r="T84" s="83"/>
    </row>
    <row r="85" spans="2:20">
      <c r="B85" s="83"/>
      <c r="C85" s="83"/>
      <c r="D85" s="83"/>
      <c r="E85" s="83"/>
      <c r="F85" s="83"/>
      <c r="G85" s="83"/>
      <c r="H85" s="83"/>
      <c r="I85" s="83"/>
      <c r="J85" s="83"/>
      <c r="K85" s="83"/>
      <c r="L85" s="83"/>
      <c r="M85" s="83"/>
      <c r="N85" s="83"/>
      <c r="O85" s="83"/>
      <c r="P85" s="83"/>
      <c r="Q85" s="83"/>
      <c r="R85" s="83"/>
      <c r="S85" s="83"/>
      <c r="T85" s="83"/>
    </row>
    <row r="86" spans="2:20">
      <c r="B86" s="83"/>
      <c r="C86" s="83"/>
      <c r="D86" s="83"/>
      <c r="E86" s="83"/>
      <c r="F86" s="83"/>
      <c r="G86" s="83"/>
      <c r="H86" s="83"/>
      <c r="I86" s="83"/>
      <c r="J86" s="83"/>
      <c r="K86" s="83"/>
      <c r="L86" s="83"/>
      <c r="M86" s="83"/>
      <c r="N86" s="83"/>
      <c r="O86" s="83"/>
      <c r="P86" s="83"/>
      <c r="Q86" s="83"/>
      <c r="R86" s="83"/>
      <c r="S86" s="83"/>
      <c r="T86" s="83"/>
    </row>
    <row r="87" spans="2:20">
      <c r="B87" s="83"/>
      <c r="C87" s="83"/>
      <c r="D87" s="83"/>
      <c r="E87" s="83"/>
      <c r="F87" s="83"/>
      <c r="G87" s="83"/>
      <c r="H87" s="83"/>
      <c r="I87" s="83"/>
      <c r="J87" s="83"/>
      <c r="K87" s="83"/>
      <c r="L87" s="83"/>
      <c r="M87" s="83"/>
      <c r="N87" s="83"/>
      <c r="O87" s="83"/>
      <c r="P87" s="83"/>
      <c r="Q87" s="83"/>
      <c r="R87" s="83"/>
      <c r="S87" s="83"/>
      <c r="T87" s="83"/>
    </row>
    <row r="88" spans="2:20">
      <c r="B88" s="83"/>
      <c r="C88" s="83"/>
      <c r="D88" s="83"/>
      <c r="E88" s="83"/>
      <c r="F88" s="83"/>
      <c r="G88" s="83"/>
      <c r="H88" s="83"/>
      <c r="I88" s="83"/>
      <c r="J88" s="83"/>
      <c r="K88" s="83"/>
      <c r="L88" s="83"/>
      <c r="M88" s="83"/>
      <c r="N88" s="83"/>
      <c r="O88" s="83"/>
      <c r="P88" s="83"/>
      <c r="Q88" s="83"/>
      <c r="R88" s="83"/>
      <c r="S88" s="83"/>
      <c r="T88" s="83"/>
    </row>
    <row r="89" spans="2:20">
      <c r="B89" s="83"/>
      <c r="C89" s="83"/>
      <c r="D89" s="83"/>
      <c r="E89" s="83"/>
      <c r="F89" s="83"/>
      <c r="G89" s="83"/>
      <c r="H89" s="83"/>
      <c r="I89" s="83"/>
      <c r="J89" s="83"/>
      <c r="K89" s="83"/>
      <c r="L89" s="83"/>
      <c r="M89" s="83"/>
      <c r="N89" s="83"/>
      <c r="O89" s="83"/>
      <c r="P89" s="83"/>
      <c r="Q89" s="83"/>
      <c r="R89" s="83"/>
      <c r="S89" s="83"/>
      <c r="T89" s="83"/>
    </row>
    <row r="90" spans="2:20">
      <c r="B90" s="83"/>
      <c r="C90" s="83"/>
      <c r="D90" s="83"/>
      <c r="E90" s="83"/>
      <c r="F90" s="83"/>
      <c r="G90" s="83"/>
      <c r="H90" s="83"/>
      <c r="I90" s="83"/>
      <c r="J90" s="83"/>
      <c r="K90" s="83"/>
      <c r="L90" s="83"/>
      <c r="M90" s="83"/>
      <c r="N90" s="83"/>
      <c r="O90" s="83"/>
      <c r="P90" s="83"/>
      <c r="Q90" s="83"/>
      <c r="R90" s="83"/>
      <c r="S90" s="83"/>
      <c r="T90" s="83"/>
    </row>
    <row r="91" spans="2:20">
      <c r="B91" s="83"/>
      <c r="C91" s="83"/>
      <c r="D91" s="83"/>
      <c r="E91" s="83"/>
      <c r="F91" s="83"/>
      <c r="G91" s="83"/>
      <c r="H91" s="83"/>
      <c r="I91" s="83"/>
      <c r="J91" s="83"/>
      <c r="K91" s="83"/>
      <c r="L91" s="83"/>
      <c r="M91" s="83"/>
      <c r="N91" s="83"/>
      <c r="O91" s="83"/>
      <c r="P91" s="83"/>
      <c r="Q91" s="83"/>
      <c r="R91" s="83"/>
      <c r="S91" s="83"/>
      <c r="T91" s="83"/>
    </row>
    <row r="92" spans="2:20">
      <c r="B92" s="83"/>
      <c r="C92" s="83"/>
      <c r="D92" s="83"/>
      <c r="E92" s="83"/>
      <c r="F92" s="83"/>
      <c r="G92" s="83"/>
      <c r="H92" s="83"/>
      <c r="I92" s="83"/>
      <c r="J92" s="83"/>
      <c r="K92" s="83"/>
      <c r="L92" s="83"/>
      <c r="M92" s="83"/>
      <c r="N92" s="83"/>
      <c r="O92" s="83"/>
      <c r="P92" s="83"/>
      <c r="Q92" s="83"/>
      <c r="R92" s="83"/>
      <c r="S92" s="83"/>
      <c r="T92" s="83"/>
    </row>
    <row r="93" spans="2:20">
      <c r="B93" s="83"/>
      <c r="C93" s="83"/>
      <c r="D93" s="83"/>
      <c r="E93" s="83"/>
      <c r="F93" s="83"/>
      <c r="G93" s="83"/>
      <c r="H93" s="83"/>
      <c r="I93" s="83"/>
      <c r="J93" s="83"/>
      <c r="K93" s="83"/>
      <c r="L93" s="83"/>
      <c r="M93" s="83"/>
      <c r="N93" s="83"/>
      <c r="O93" s="83"/>
      <c r="P93" s="83"/>
      <c r="Q93" s="83"/>
      <c r="R93" s="83"/>
      <c r="S93" s="83"/>
      <c r="T93" s="83"/>
    </row>
    <row r="94" spans="2:20">
      <c r="B94" s="83"/>
      <c r="C94" s="83"/>
      <c r="D94" s="83"/>
      <c r="E94" s="83"/>
      <c r="F94" s="83"/>
      <c r="G94" s="83"/>
      <c r="H94" s="83"/>
      <c r="I94" s="83"/>
      <c r="J94" s="83"/>
      <c r="K94" s="83"/>
      <c r="L94" s="83"/>
      <c r="M94" s="83"/>
      <c r="N94" s="83"/>
      <c r="O94" s="83"/>
      <c r="P94" s="83"/>
      <c r="Q94" s="83"/>
      <c r="R94" s="83"/>
      <c r="S94" s="83"/>
      <c r="T94" s="83"/>
    </row>
    <row r="95" spans="2:20">
      <c r="B95" s="83"/>
      <c r="C95" s="83"/>
      <c r="D95" s="83"/>
      <c r="E95" s="83"/>
      <c r="F95" s="83"/>
      <c r="G95" s="83"/>
      <c r="H95" s="83"/>
      <c r="I95" s="83"/>
      <c r="J95" s="83"/>
      <c r="K95" s="83"/>
      <c r="L95" s="83"/>
      <c r="M95" s="83"/>
      <c r="N95" s="83"/>
      <c r="O95" s="83"/>
      <c r="P95" s="83"/>
      <c r="Q95" s="83"/>
      <c r="R95" s="83"/>
      <c r="S95" s="83"/>
      <c r="T95" s="83"/>
    </row>
    <row r="96" spans="2:20">
      <c r="B96" s="83"/>
      <c r="C96" s="83"/>
      <c r="D96" s="83"/>
      <c r="E96" s="83"/>
      <c r="F96" s="83"/>
      <c r="G96" s="83"/>
      <c r="H96" s="83"/>
      <c r="I96" s="83"/>
      <c r="J96" s="83"/>
      <c r="K96" s="83"/>
      <c r="L96" s="83"/>
      <c r="M96" s="83"/>
      <c r="N96" s="83"/>
      <c r="O96" s="83"/>
      <c r="P96" s="83"/>
      <c r="Q96" s="83"/>
      <c r="R96" s="83"/>
      <c r="S96" s="83"/>
      <c r="T96" s="83"/>
    </row>
    <row r="97" spans="2:20">
      <c r="B97" s="83"/>
      <c r="C97" s="83"/>
      <c r="D97" s="83"/>
      <c r="E97" s="83"/>
      <c r="F97" s="83"/>
      <c r="G97" s="83"/>
      <c r="H97" s="83"/>
      <c r="I97" s="83"/>
      <c r="J97" s="83"/>
      <c r="K97" s="83"/>
      <c r="L97" s="83"/>
      <c r="M97" s="83"/>
      <c r="N97" s="83"/>
      <c r="O97" s="83"/>
      <c r="P97" s="83"/>
      <c r="Q97" s="83"/>
      <c r="R97" s="83"/>
      <c r="S97" s="83"/>
      <c r="T97" s="83"/>
    </row>
    <row r="98" spans="2:20">
      <c r="B98" s="83"/>
      <c r="C98" s="83"/>
      <c r="D98" s="83"/>
      <c r="E98" s="83"/>
      <c r="F98" s="83"/>
      <c r="G98" s="83"/>
      <c r="H98" s="83"/>
      <c r="I98" s="83"/>
      <c r="J98" s="83"/>
      <c r="K98" s="83"/>
      <c r="L98" s="83"/>
      <c r="M98" s="83"/>
      <c r="N98" s="83"/>
      <c r="O98" s="83"/>
      <c r="P98" s="83"/>
      <c r="Q98" s="83"/>
      <c r="R98" s="83"/>
      <c r="S98" s="83"/>
      <c r="T98" s="83"/>
    </row>
    <row r="99" spans="2:20">
      <c r="B99" s="83"/>
      <c r="C99" s="83"/>
      <c r="D99" s="83"/>
      <c r="E99" s="83"/>
      <c r="F99" s="83"/>
      <c r="G99" s="83"/>
      <c r="H99" s="83"/>
      <c r="I99" s="83"/>
      <c r="J99" s="83"/>
      <c r="K99" s="83"/>
      <c r="L99" s="83"/>
      <c r="M99" s="83"/>
      <c r="N99" s="83"/>
      <c r="O99" s="83"/>
      <c r="P99" s="83"/>
      <c r="Q99" s="83"/>
      <c r="R99" s="83"/>
      <c r="S99" s="83"/>
      <c r="T99" s="83"/>
    </row>
    <row r="100" spans="2:20">
      <c r="B100" s="83"/>
      <c r="C100" s="83"/>
      <c r="D100" s="83"/>
      <c r="E100" s="83"/>
      <c r="F100" s="83"/>
      <c r="G100" s="83"/>
      <c r="H100" s="83"/>
      <c r="I100" s="83"/>
      <c r="J100" s="83"/>
      <c r="K100" s="83"/>
      <c r="L100" s="83"/>
      <c r="M100" s="83"/>
      <c r="N100" s="83"/>
      <c r="O100" s="83"/>
      <c r="P100" s="83"/>
      <c r="Q100" s="83"/>
      <c r="R100" s="83"/>
      <c r="S100" s="83"/>
      <c r="T100" s="83"/>
    </row>
    <row r="101" spans="2:20">
      <c r="B101" s="83"/>
      <c r="C101" s="83"/>
      <c r="D101" s="83"/>
      <c r="E101" s="83"/>
      <c r="F101" s="83"/>
      <c r="G101" s="83"/>
      <c r="H101" s="83"/>
      <c r="I101" s="83"/>
      <c r="J101" s="83"/>
      <c r="K101" s="83"/>
      <c r="L101" s="83"/>
      <c r="M101" s="83"/>
      <c r="N101" s="83"/>
      <c r="O101" s="83"/>
      <c r="P101" s="83"/>
      <c r="Q101" s="83"/>
      <c r="R101" s="83"/>
      <c r="S101" s="83"/>
      <c r="T101" s="83"/>
    </row>
    <row r="102" spans="2:20">
      <c r="B102" s="83"/>
      <c r="C102" s="83"/>
      <c r="D102" s="83"/>
      <c r="E102" s="83"/>
      <c r="F102" s="83"/>
      <c r="G102" s="83"/>
      <c r="H102" s="83"/>
      <c r="I102" s="83"/>
      <c r="J102" s="83"/>
      <c r="K102" s="83"/>
      <c r="L102" s="83"/>
      <c r="M102" s="83"/>
      <c r="N102" s="83"/>
      <c r="O102" s="83"/>
      <c r="P102" s="83"/>
      <c r="Q102" s="83"/>
      <c r="R102" s="83"/>
      <c r="S102" s="83"/>
      <c r="T102" s="83"/>
    </row>
    <row r="103" spans="2:20">
      <c r="B103" s="83"/>
      <c r="C103" s="83"/>
      <c r="D103" s="83"/>
      <c r="E103" s="83"/>
      <c r="F103" s="83"/>
      <c r="G103" s="83"/>
      <c r="H103" s="83"/>
      <c r="I103" s="83"/>
      <c r="J103" s="83"/>
      <c r="K103" s="83"/>
      <c r="L103" s="83"/>
      <c r="M103" s="83"/>
      <c r="N103" s="83"/>
      <c r="O103" s="83"/>
      <c r="P103" s="83"/>
      <c r="Q103" s="83"/>
      <c r="R103" s="83"/>
      <c r="S103" s="83"/>
      <c r="T103" s="83"/>
    </row>
    <row r="104" spans="2:20">
      <c r="B104" s="83"/>
      <c r="C104" s="83"/>
      <c r="D104" s="83"/>
      <c r="E104" s="83"/>
      <c r="F104" s="83"/>
      <c r="G104" s="83"/>
      <c r="H104" s="83"/>
      <c r="I104" s="83"/>
      <c r="J104" s="83"/>
      <c r="K104" s="83"/>
      <c r="L104" s="83"/>
      <c r="M104" s="83"/>
      <c r="N104" s="83"/>
      <c r="O104" s="83"/>
      <c r="P104" s="83"/>
      <c r="Q104" s="83"/>
      <c r="R104" s="83"/>
      <c r="S104" s="83"/>
      <c r="T104" s="83"/>
    </row>
    <row r="105" spans="2:20">
      <c r="B105" s="83"/>
      <c r="C105" s="83"/>
      <c r="D105" s="83"/>
      <c r="E105" s="83"/>
      <c r="F105" s="83"/>
      <c r="G105" s="83"/>
      <c r="H105" s="83"/>
      <c r="I105" s="83"/>
      <c r="J105" s="83"/>
      <c r="K105" s="83"/>
      <c r="L105" s="83"/>
      <c r="M105" s="83"/>
      <c r="N105" s="83"/>
      <c r="O105" s="83"/>
      <c r="P105" s="83"/>
      <c r="Q105" s="83"/>
      <c r="R105" s="83"/>
      <c r="S105" s="83"/>
      <c r="T105" s="83"/>
    </row>
    <row r="106" spans="2:20">
      <c r="B106" s="83"/>
      <c r="C106" s="83"/>
      <c r="D106" s="83"/>
      <c r="E106" s="83"/>
      <c r="F106" s="83"/>
      <c r="G106" s="83"/>
      <c r="H106" s="83"/>
      <c r="I106" s="83"/>
      <c r="J106" s="83"/>
      <c r="K106" s="83"/>
      <c r="L106" s="83"/>
      <c r="M106" s="83"/>
      <c r="N106" s="83"/>
      <c r="O106" s="83"/>
      <c r="P106" s="83"/>
      <c r="Q106" s="83"/>
      <c r="R106" s="83"/>
      <c r="S106" s="83"/>
      <c r="T106" s="83"/>
    </row>
    <row r="107" spans="2:20">
      <c r="B107" s="83"/>
      <c r="C107" s="83"/>
      <c r="D107" s="83"/>
      <c r="E107" s="83"/>
      <c r="F107" s="83"/>
      <c r="G107" s="83"/>
      <c r="H107" s="83"/>
      <c r="I107" s="83"/>
      <c r="J107" s="83"/>
      <c r="K107" s="83"/>
      <c r="L107" s="83"/>
      <c r="M107" s="83"/>
      <c r="N107" s="83"/>
      <c r="O107" s="83"/>
      <c r="P107" s="83"/>
      <c r="Q107" s="83"/>
      <c r="R107" s="83"/>
      <c r="S107" s="83"/>
      <c r="T107" s="83"/>
    </row>
    <row r="108" spans="2:20">
      <c r="B108" s="83"/>
      <c r="C108" s="83"/>
      <c r="D108" s="83"/>
      <c r="E108" s="83"/>
      <c r="F108" s="83"/>
      <c r="G108" s="83"/>
      <c r="H108" s="83"/>
      <c r="I108" s="83"/>
      <c r="J108" s="83"/>
      <c r="K108" s="83"/>
      <c r="L108" s="83"/>
      <c r="M108" s="83"/>
      <c r="N108" s="83"/>
      <c r="O108" s="83"/>
      <c r="P108" s="83"/>
      <c r="Q108" s="83"/>
      <c r="R108" s="83"/>
      <c r="S108" s="83"/>
      <c r="T108" s="83"/>
    </row>
    <row r="109" spans="2:20">
      <c r="B109" s="83"/>
      <c r="C109" s="83"/>
      <c r="D109" s="83"/>
      <c r="E109" s="83"/>
      <c r="F109" s="83"/>
      <c r="G109" s="83"/>
      <c r="H109" s="83"/>
      <c r="I109" s="83"/>
      <c r="J109" s="83"/>
      <c r="K109" s="83"/>
      <c r="L109" s="83"/>
      <c r="M109" s="83"/>
      <c r="N109" s="83"/>
      <c r="O109" s="83"/>
      <c r="P109" s="83"/>
      <c r="Q109" s="83"/>
      <c r="R109" s="83"/>
      <c r="S109" s="83"/>
      <c r="T109" s="83"/>
    </row>
    <row r="110" spans="2:20">
      <c r="B110" s="83"/>
      <c r="C110" s="83"/>
      <c r="D110" s="83"/>
      <c r="E110" s="83"/>
      <c r="F110" s="83"/>
      <c r="G110" s="83"/>
      <c r="H110" s="83"/>
      <c r="I110" s="83"/>
      <c r="J110" s="83"/>
      <c r="K110" s="83"/>
      <c r="L110" s="83"/>
      <c r="M110" s="83"/>
      <c r="N110" s="83"/>
      <c r="O110" s="83"/>
      <c r="P110" s="83"/>
      <c r="Q110" s="83"/>
      <c r="R110" s="83"/>
      <c r="S110" s="83"/>
      <c r="T110" s="83"/>
    </row>
    <row r="111" spans="2:20">
      <c r="B111" s="83"/>
      <c r="C111" s="83"/>
      <c r="D111" s="83"/>
      <c r="E111" s="83"/>
      <c r="F111" s="83"/>
      <c r="G111" s="83"/>
      <c r="H111" s="83"/>
      <c r="I111" s="83"/>
      <c r="J111" s="83"/>
      <c r="K111" s="83"/>
      <c r="L111" s="83"/>
      <c r="M111" s="83"/>
      <c r="N111" s="83"/>
      <c r="O111" s="83"/>
      <c r="P111" s="83"/>
      <c r="Q111" s="83"/>
      <c r="R111" s="83"/>
      <c r="S111" s="83"/>
      <c r="T111" s="83"/>
    </row>
    <row r="112" spans="2:20">
      <c r="B112" s="83"/>
      <c r="C112" s="83"/>
      <c r="D112" s="83"/>
      <c r="E112" s="83"/>
      <c r="F112" s="83"/>
      <c r="G112" s="83"/>
      <c r="H112" s="83"/>
      <c r="I112" s="83"/>
      <c r="J112" s="83"/>
      <c r="K112" s="83"/>
      <c r="L112" s="83"/>
      <c r="M112" s="83"/>
      <c r="N112" s="83"/>
      <c r="O112" s="83"/>
      <c r="P112" s="83"/>
      <c r="Q112" s="83"/>
      <c r="R112" s="83"/>
      <c r="S112" s="83"/>
      <c r="T112" s="83"/>
    </row>
    <row r="113" spans="2:20">
      <c r="B113" s="83"/>
      <c r="C113" s="83"/>
      <c r="D113" s="83"/>
      <c r="E113" s="83"/>
      <c r="F113" s="83"/>
      <c r="G113" s="83"/>
      <c r="H113" s="83"/>
      <c r="I113" s="83"/>
      <c r="J113" s="83"/>
      <c r="K113" s="83"/>
      <c r="L113" s="83"/>
      <c r="M113" s="83"/>
      <c r="N113" s="83"/>
      <c r="O113" s="83"/>
      <c r="P113" s="83"/>
      <c r="Q113" s="83"/>
      <c r="R113" s="83"/>
      <c r="S113" s="83"/>
      <c r="T113" s="83"/>
    </row>
    <row r="114" spans="2:20">
      <c r="B114" s="83"/>
      <c r="C114" s="83"/>
      <c r="D114" s="83"/>
      <c r="E114" s="83"/>
      <c r="F114" s="83"/>
      <c r="G114" s="83"/>
      <c r="H114" s="83"/>
      <c r="I114" s="83"/>
      <c r="J114" s="83"/>
      <c r="K114" s="83"/>
      <c r="L114" s="83"/>
      <c r="M114" s="83"/>
      <c r="N114" s="83"/>
      <c r="O114" s="83"/>
      <c r="P114" s="83"/>
      <c r="Q114" s="83"/>
      <c r="R114" s="83"/>
      <c r="S114" s="83"/>
      <c r="T114" s="83"/>
    </row>
    <row r="115" spans="2:20">
      <c r="B115" s="83"/>
      <c r="C115" s="83"/>
      <c r="D115" s="83"/>
      <c r="E115" s="83"/>
      <c r="F115" s="83"/>
      <c r="G115" s="83"/>
      <c r="H115" s="83"/>
      <c r="I115" s="83"/>
      <c r="J115" s="83"/>
      <c r="K115" s="83"/>
      <c r="L115" s="83"/>
      <c r="M115" s="83"/>
      <c r="N115" s="83"/>
      <c r="O115" s="83"/>
      <c r="P115" s="83"/>
      <c r="Q115" s="83"/>
      <c r="R115" s="83"/>
      <c r="S115" s="83"/>
      <c r="T115" s="83"/>
    </row>
    <row r="116" spans="2:20">
      <c r="B116" s="83"/>
      <c r="C116" s="83"/>
      <c r="D116" s="83"/>
      <c r="E116" s="83"/>
      <c r="F116" s="83"/>
      <c r="G116" s="83"/>
      <c r="H116" s="83"/>
      <c r="I116" s="83"/>
      <c r="J116" s="83"/>
      <c r="K116" s="83"/>
      <c r="L116" s="83"/>
      <c r="M116" s="83"/>
      <c r="N116" s="83"/>
      <c r="O116" s="83"/>
      <c r="P116" s="83"/>
      <c r="Q116" s="83"/>
      <c r="R116" s="83"/>
      <c r="S116" s="83"/>
      <c r="T116" s="83"/>
    </row>
    <row r="117" spans="2:20">
      <c r="B117" s="83"/>
      <c r="C117" s="83"/>
      <c r="D117" s="83"/>
      <c r="E117" s="83"/>
      <c r="F117" s="83"/>
      <c r="G117" s="83"/>
      <c r="H117" s="83"/>
      <c r="I117" s="83"/>
      <c r="J117" s="83"/>
      <c r="K117" s="83"/>
      <c r="L117" s="83"/>
      <c r="M117" s="83"/>
      <c r="N117" s="83"/>
      <c r="O117" s="83"/>
      <c r="P117" s="83"/>
      <c r="Q117" s="83"/>
      <c r="R117" s="83"/>
      <c r="S117" s="83"/>
      <c r="T117" s="83"/>
    </row>
    <row r="118" spans="2:20">
      <c r="B118" s="83"/>
      <c r="C118" s="83"/>
      <c r="D118" s="83"/>
      <c r="E118" s="83"/>
      <c r="F118" s="83"/>
      <c r="G118" s="83"/>
      <c r="H118" s="83"/>
      <c r="I118" s="83"/>
      <c r="J118" s="83"/>
      <c r="K118" s="83"/>
      <c r="L118" s="83"/>
      <c r="M118" s="83"/>
      <c r="N118" s="83"/>
      <c r="O118" s="83"/>
      <c r="P118" s="83"/>
      <c r="Q118" s="83"/>
      <c r="R118" s="83"/>
      <c r="S118" s="83"/>
      <c r="T118" s="83"/>
    </row>
    <row r="119" spans="2:20">
      <c r="B119" s="83"/>
      <c r="C119" s="83"/>
      <c r="D119" s="83"/>
      <c r="E119" s="83"/>
      <c r="F119" s="83"/>
      <c r="G119" s="83"/>
      <c r="H119" s="83"/>
      <c r="I119" s="83"/>
      <c r="J119" s="83"/>
      <c r="K119" s="83"/>
      <c r="L119" s="83"/>
      <c r="M119" s="83"/>
      <c r="N119" s="83"/>
      <c r="O119" s="83"/>
      <c r="P119" s="83"/>
      <c r="Q119" s="83"/>
      <c r="R119" s="83"/>
      <c r="S119" s="83"/>
      <c r="T119" s="83"/>
    </row>
    <row r="120" spans="2:20">
      <c r="B120" s="83"/>
      <c r="C120" s="83"/>
      <c r="D120" s="83"/>
      <c r="E120" s="83"/>
      <c r="F120" s="83"/>
      <c r="G120" s="83"/>
      <c r="H120" s="83"/>
      <c r="I120" s="83"/>
      <c r="J120" s="83"/>
      <c r="K120" s="83"/>
      <c r="L120" s="83"/>
      <c r="M120" s="83"/>
      <c r="N120" s="83"/>
      <c r="O120" s="83"/>
      <c r="P120" s="83"/>
      <c r="Q120" s="83"/>
      <c r="R120" s="83"/>
      <c r="S120" s="83"/>
      <c r="T120" s="83"/>
    </row>
    <row r="121" spans="2:20">
      <c r="B121" s="83"/>
      <c r="C121" s="83"/>
      <c r="D121" s="83"/>
      <c r="E121" s="83"/>
      <c r="F121" s="83"/>
      <c r="G121" s="83"/>
      <c r="H121" s="83"/>
      <c r="I121" s="83"/>
      <c r="J121" s="83"/>
      <c r="K121" s="83"/>
      <c r="L121" s="83"/>
      <c r="M121" s="83"/>
      <c r="N121" s="83"/>
      <c r="O121" s="83"/>
      <c r="P121" s="83"/>
      <c r="Q121" s="83"/>
      <c r="R121" s="83"/>
      <c r="S121" s="83"/>
      <c r="T121" s="83"/>
    </row>
    <row r="122" spans="2:20">
      <c r="B122" s="83"/>
      <c r="C122" s="83"/>
      <c r="D122" s="83"/>
      <c r="E122" s="83"/>
      <c r="F122" s="83"/>
      <c r="G122" s="83"/>
      <c r="H122" s="83"/>
      <c r="I122" s="83"/>
      <c r="J122" s="83"/>
      <c r="K122" s="83"/>
      <c r="L122" s="83"/>
      <c r="M122" s="83"/>
      <c r="N122" s="83"/>
      <c r="O122" s="83"/>
      <c r="P122" s="83"/>
      <c r="Q122" s="83"/>
      <c r="R122" s="83"/>
      <c r="S122" s="83"/>
      <c r="T122" s="83"/>
    </row>
    <row r="123" spans="2:20">
      <c r="B123" s="83"/>
      <c r="C123" s="83"/>
      <c r="D123" s="83"/>
      <c r="E123" s="83"/>
      <c r="F123" s="83"/>
      <c r="G123" s="83"/>
      <c r="H123" s="83"/>
      <c r="I123" s="83"/>
      <c r="J123" s="83"/>
      <c r="K123" s="83"/>
      <c r="L123" s="83"/>
      <c r="M123" s="83"/>
      <c r="N123" s="83"/>
      <c r="O123" s="83"/>
      <c r="P123" s="83"/>
      <c r="Q123" s="83"/>
      <c r="R123" s="83"/>
      <c r="S123" s="83"/>
      <c r="T123" s="83"/>
    </row>
    <row r="124" spans="2:20">
      <c r="B124" s="83"/>
      <c r="C124" s="83"/>
      <c r="D124" s="83"/>
      <c r="E124" s="83"/>
      <c r="F124" s="83"/>
      <c r="G124" s="83"/>
      <c r="H124" s="83"/>
      <c r="I124" s="83"/>
      <c r="J124" s="83"/>
      <c r="K124" s="83"/>
      <c r="L124" s="83"/>
      <c r="M124" s="83"/>
      <c r="N124" s="83"/>
      <c r="O124" s="83"/>
      <c r="P124" s="83"/>
      <c r="Q124" s="83"/>
      <c r="R124" s="83"/>
      <c r="S124" s="83"/>
      <c r="T124" s="83"/>
    </row>
    <row r="125" spans="2:20">
      <c r="B125" s="83"/>
      <c r="C125" s="83"/>
      <c r="D125" s="83"/>
      <c r="E125" s="83"/>
      <c r="F125" s="83"/>
      <c r="G125" s="83"/>
      <c r="H125" s="83"/>
      <c r="I125" s="83"/>
      <c r="J125" s="83"/>
      <c r="K125" s="83"/>
      <c r="L125" s="83"/>
      <c r="M125" s="83"/>
      <c r="N125" s="83"/>
      <c r="O125" s="83"/>
      <c r="P125" s="83"/>
      <c r="Q125" s="83"/>
      <c r="R125" s="83"/>
      <c r="S125" s="83"/>
      <c r="T125" s="83"/>
    </row>
    <row r="126" spans="2:20">
      <c r="B126" s="83"/>
      <c r="C126" s="83"/>
      <c r="D126" s="83"/>
      <c r="E126" s="83"/>
      <c r="F126" s="83"/>
      <c r="G126" s="83"/>
      <c r="H126" s="83"/>
      <c r="I126" s="83"/>
      <c r="J126" s="83"/>
      <c r="K126" s="83"/>
      <c r="L126" s="83"/>
      <c r="M126" s="83"/>
      <c r="N126" s="83"/>
      <c r="O126" s="83"/>
      <c r="P126" s="83"/>
      <c r="Q126" s="83"/>
      <c r="R126" s="83"/>
      <c r="S126" s="83"/>
      <c r="T126" s="83"/>
    </row>
    <row r="127" spans="2:20">
      <c r="B127" s="83"/>
      <c r="C127" s="83"/>
      <c r="D127" s="83"/>
      <c r="E127" s="83"/>
      <c r="F127" s="83"/>
      <c r="G127" s="83"/>
      <c r="H127" s="83"/>
      <c r="I127" s="83"/>
      <c r="J127" s="83"/>
      <c r="K127" s="83"/>
      <c r="L127" s="83"/>
      <c r="M127" s="83"/>
      <c r="N127" s="83"/>
      <c r="O127" s="83"/>
      <c r="P127" s="83"/>
      <c r="Q127" s="83"/>
      <c r="R127" s="83"/>
      <c r="S127" s="83"/>
      <c r="T127" s="83"/>
    </row>
    <row r="128" spans="2:20">
      <c r="B128" s="83"/>
      <c r="C128" s="83"/>
      <c r="D128" s="83"/>
      <c r="E128" s="83"/>
      <c r="F128" s="83"/>
      <c r="G128" s="83"/>
      <c r="H128" s="83"/>
      <c r="I128" s="83"/>
      <c r="J128" s="83"/>
      <c r="K128" s="83"/>
      <c r="L128" s="83"/>
      <c r="M128" s="83"/>
      <c r="N128" s="83"/>
      <c r="O128" s="83"/>
      <c r="P128" s="83"/>
      <c r="Q128" s="83"/>
      <c r="R128" s="83"/>
      <c r="S128" s="83"/>
      <c r="T128" s="83"/>
    </row>
    <row r="129" spans="2:20">
      <c r="B129" s="83"/>
      <c r="C129" s="83"/>
      <c r="D129" s="83"/>
      <c r="E129" s="83"/>
      <c r="F129" s="83"/>
      <c r="G129" s="83"/>
      <c r="H129" s="83"/>
      <c r="I129" s="83"/>
      <c r="J129" s="83"/>
      <c r="K129" s="83"/>
      <c r="L129" s="83"/>
      <c r="M129" s="83"/>
      <c r="N129" s="83"/>
      <c r="O129" s="83"/>
      <c r="P129" s="83"/>
      <c r="Q129" s="83"/>
      <c r="R129" s="83"/>
      <c r="S129" s="83"/>
      <c r="T129" s="83"/>
    </row>
    <row r="130" spans="2:20">
      <c r="B130" s="83"/>
      <c r="C130" s="83"/>
      <c r="D130" s="83"/>
      <c r="E130" s="83"/>
      <c r="F130" s="83"/>
      <c r="G130" s="83"/>
      <c r="H130" s="83"/>
      <c r="I130" s="83"/>
      <c r="J130" s="83"/>
      <c r="K130" s="83"/>
      <c r="L130" s="83"/>
      <c r="M130" s="83"/>
      <c r="N130" s="83"/>
      <c r="O130" s="83"/>
      <c r="P130" s="83"/>
      <c r="Q130" s="83"/>
      <c r="R130" s="83"/>
      <c r="S130" s="83"/>
      <c r="T130" s="83"/>
    </row>
    <row r="131" spans="2:20">
      <c r="B131" s="83"/>
      <c r="C131" s="83"/>
      <c r="D131" s="83"/>
      <c r="E131" s="83"/>
      <c r="F131" s="83"/>
      <c r="G131" s="83"/>
      <c r="H131" s="83"/>
      <c r="I131" s="83"/>
      <c r="J131" s="83"/>
      <c r="K131" s="83"/>
      <c r="L131" s="83"/>
      <c r="M131" s="83"/>
      <c r="N131" s="83"/>
      <c r="O131" s="83"/>
      <c r="P131" s="83"/>
      <c r="Q131" s="83"/>
      <c r="R131" s="83"/>
      <c r="S131" s="83"/>
      <c r="T131" s="83"/>
    </row>
    <row r="132" spans="2:20">
      <c r="B132" s="83"/>
      <c r="C132" s="83"/>
      <c r="D132" s="83"/>
      <c r="E132" s="83"/>
      <c r="F132" s="83"/>
      <c r="G132" s="83"/>
      <c r="H132" s="83"/>
      <c r="I132" s="83"/>
      <c r="J132" s="83"/>
      <c r="K132" s="83"/>
      <c r="L132" s="83"/>
      <c r="M132" s="83"/>
      <c r="N132" s="83"/>
      <c r="O132" s="83"/>
      <c r="P132" s="83"/>
      <c r="Q132" s="83"/>
      <c r="R132" s="83"/>
      <c r="S132" s="83"/>
      <c r="T132" s="83"/>
    </row>
    <row r="133" spans="2:20">
      <c r="B133" s="83"/>
      <c r="C133" s="83"/>
      <c r="D133" s="83"/>
      <c r="E133" s="83"/>
      <c r="F133" s="83"/>
      <c r="G133" s="83"/>
      <c r="H133" s="83"/>
      <c r="I133" s="83"/>
      <c r="J133" s="83"/>
      <c r="K133" s="83"/>
      <c r="L133" s="83"/>
      <c r="M133" s="83"/>
      <c r="N133" s="83"/>
      <c r="O133" s="83"/>
      <c r="P133" s="83"/>
      <c r="Q133" s="83"/>
      <c r="R133" s="83"/>
      <c r="S133" s="83"/>
      <c r="T133" s="83"/>
    </row>
    <row r="134" spans="2:20">
      <c r="B134" s="83"/>
      <c r="C134" s="83"/>
      <c r="D134" s="83"/>
      <c r="E134" s="83"/>
      <c r="F134" s="83"/>
      <c r="G134" s="83"/>
      <c r="H134" s="83"/>
      <c r="I134" s="83"/>
      <c r="J134" s="83"/>
      <c r="K134" s="83"/>
      <c r="L134" s="83"/>
      <c r="M134" s="83"/>
      <c r="N134" s="83"/>
      <c r="O134" s="83"/>
      <c r="P134" s="83"/>
      <c r="Q134" s="83"/>
      <c r="R134" s="83"/>
      <c r="S134" s="83"/>
      <c r="T134" s="83"/>
    </row>
    <row r="135" spans="2:20">
      <c r="B135" s="83"/>
      <c r="C135" s="83"/>
      <c r="D135" s="83"/>
      <c r="E135" s="83"/>
      <c r="F135" s="83"/>
      <c r="G135" s="83"/>
      <c r="H135" s="83"/>
      <c r="I135" s="83"/>
      <c r="J135" s="83"/>
      <c r="K135" s="83"/>
      <c r="L135" s="83"/>
      <c r="M135" s="83"/>
      <c r="N135" s="83"/>
      <c r="O135" s="83"/>
      <c r="P135" s="83"/>
      <c r="Q135" s="83"/>
      <c r="R135" s="83"/>
      <c r="S135" s="83"/>
      <c r="T135" s="83"/>
    </row>
    <row r="136" spans="2:20">
      <c r="B136" s="83"/>
      <c r="C136" s="83"/>
      <c r="D136" s="83"/>
      <c r="E136" s="83"/>
      <c r="F136" s="83"/>
      <c r="G136" s="83"/>
      <c r="H136" s="83"/>
      <c r="I136" s="83"/>
      <c r="J136" s="83"/>
      <c r="K136" s="83"/>
      <c r="L136" s="83"/>
      <c r="M136" s="83"/>
      <c r="N136" s="83"/>
      <c r="O136" s="83"/>
      <c r="P136" s="83"/>
      <c r="Q136" s="83"/>
      <c r="R136" s="83"/>
      <c r="S136" s="83"/>
      <c r="T136" s="83"/>
    </row>
    <row r="137" spans="2:20">
      <c r="B137" s="83"/>
      <c r="C137" s="83"/>
      <c r="D137" s="83"/>
      <c r="E137" s="83"/>
      <c r="F137" s="83"/>
      <c r="G137" s="83"/>
      <c r="H137" s="83"/>
      <c r="I137" s="83"/>
      <c r="J137" s="83"/>
      <c r="K137" s="83"/>
      <c r="L137" s="83"/>
      <c r="M137" s="83"/>
      <c r="N137" s="83"/>
      <c r="O137" s="83"/>
      <c r="P137" s="83"/>
      <c r="Q137" s="83"/>
      <c r="R137" s="83"/>
      <c r="S137" s="83"/>
      <c r="T137" s="83"/>
    </row>
    <row r="138" spans="2:20">
      <c r="B138" s="83"/>
      <c r="C138" s="83"/>
      <c r="D138" s="83"/>
      <c r="E138" s="83"/>
      <c r="F138" s="83"/>
      <c r="G138" s="83"/>
      <c r="H138" s="83"/>
      <c r="I138" s="83"/>
      <c r="J138" s="83"/>
      <c r="K138" s="83"/>
      <c r="L138" s="83"/>
      <c r="M138" s="83"/>
      <c r="N138" s="83"/>
      <c r="O138" s="83"/>
      <c r="P138" s="83"/>
      <c r="Q138" s="83"/>
      <c r="R138" s="83"/>
      <c r="S138" s="83"/>
      <c r="T138" s="83"/>
    </row>
    <row r="139" spans="2:20">
      <c r="B139" s="83"/>
      <c r="C139" s="83"/>
      <c r="D139" s="83"/>
      <c r="E139" s="83"/>
      <c r="F139" s="83"/>
      <c r="G139" s="83"/>
      <c r="H139" s="83"/>
      <c r="I139" s="83"/>
      <c r="J139" s="83"/>
      <c r="K139" s="83"/>
      <c r="L139" s="83"/>
      <c r="M139" s="83"/>
      <c r="N139" s="83"/>
      <c r="O139" s="83"/>
      <c r="P139" s="83"/>
      <c r="Q139" s="83"/>
      <c r="R139" s="83"/>
      <c r="S139" s="83"/>
      <c r="T139" s="83"/>
    </row>
    <row r="140" spans="2:20">
      <c r="B140" s="83"/>
      <c r="C140" s="83"/>
      <c r="D140" s="83"/>
      <c r="E140" s="83"/>
      <c r="F140" s="83"/>
      <c r="G140" s="83"/>
      <c r="H140" s="83"/>
      <c r="I140" s="83"/>
      <c r="J140" s="83"/>
      <c r="K140" s="83"/>
      <c r="L140" s="83"/>
      <c r="M140" s="83"/>
      <c r="N140" s="83"/>
      <c r="O140" s="83"/>
      <c r="P140" s="83"/>
      <c r="Q140" s="83"/>
      <c r="R140" s="83"/>
      <c r="S140" s="83"/>
      <c r="T140" s="83"/>
    </row>
    <row r="141" spans="2:20">
      <c r="B141" s="83"/>
      <c r="C141" s="83"/>
      <c r="D141" s="83"/>
      <c r="E141" s="83"/>
      <c r="F141" s="83"/>
      <c r="G141" s="83"/>
      <c r="H141" s="83"/>
      <c r="I141" s="83"/>
      <c r="J141" s="83"/>
      <c r="K141" s="83"/>
      <c r="L141" s="83"/>
      <c r="M141" s="83"/>
      <c r="N141" s="83"/>
      <c r="O141" s="83"/>
      <c r="P141" s="83"/>
      <c r="Q141" s="83"/>
      <c r="R141" s="83"/>
      <c r="S141" s="83"/>
      <c r="T141" s="83"/>
    </row>
    <row r="142" spans="2:20">
      <c r="B142" s="83"/>
      <c r="C142" s="83"/>
      <c r="D142" s="83"/>
      <c r="E142" s="83"/>
      <c r="F142" s="83"/>
      <c r="G142" s="83"/>
      <c r="H142" s="83"/>
      <c r="I142" s="83"/>
      <c r="J142" s="83"/>
      <c r="K142" s="83"/>
      <c r="L142" s="83"/>
      <c r="M142" s="83"/>
      <c r="N142" s="83"/>
      <c r="O142" s="83"/>
      <c r="P142" s="83"/>
      <c r="Q142" s="83"/>
      <c r="R142" s="83"/>
      <c r="S142" s="83"/>
      <c r="T142" s="83"/>
    </row>
    <row r="143" spans="2:20">
      <c r="B143" s="83"/>
      <c r="C143" s="83"/>
      <c r="D143" s="83"/>
      <c r="E143" s="83"/>
      <c r="F143" s="83"/>
      <c r="G143" s="83"/>
      <c r="H143" s="83"/>
      <c r="I143" s="83"/>
      <c r="J143" s="83"/>
      <c r="K143" s="83"/>
      <c r="L143" s="83"/>
      <c r="M143" s="83"/>
      <c r="N143" s="83"/>
      <c r="O143" s="83"/>
      <c r="P143" s="83"/>
      <c r="Q143" s="83"/>
      <c r="R143" s="83"/>
      <c r="S143" s="83"/>
      <c r="T143" s="83"/>
    </row>
    <row r="144" spans="2:20">
      <c r="B144" s="83"/>
      <c r="C144" s="83"/>
      <c r="D144" s="83"/>
      <c r="E144" s="83"/>
      <c r="F144" s="83"/>
      <c r="G144" s="83"/>
      <c r="H144" s="83"/>
      <c r="I144" s="83"/>
      <c r="J144" s="83"/>
      <c r="K144" s="83"/>
      <c r="L144" s="83"/>
      <c r="M144" s="83"/>
      <c r="N144" s="83"/>
      <c r="O144" s="83"/>
      <c r="P144" s="83"/>
      <c r="Q144" s="83"/>
      <c r="R144" s="83"/>
      <c r="S144" s="83"/>
      <c r="T144" s="83"/>
    </row>
    <row r="145" spans="2:20">
      <c r="B145" s="83"/>
      <c r="C145" s="83"/>
      <c r="D145" s="83"/>
      <c r="E145" s="83"/>
      <c r="F145" s="83"/>
      <c r="G145" s="83"/>
      <c r="H145" s="83"/>
      <c r="I145" s="83"/>
      <c r="J145" s="83"/>
      <c r="K145" s="83"/>
      <c r="L145" s="83"/>
      <c r="M145" s="83"/>
      <c r="N145" s="83"/>
      <c r="O145" s="83"/>
      <c r="P145" s="83"/>
      <c r="Q145" s="83"/>
      <c r="R145" s="83"/>
      <c r="S145" s="83"/>
      <c r="T145" s="83"/>
    </row>
    <row r="146" spans="2:20">
      <c r="B146" s="83"/>
      <c r="C146" s="83"/>
      <c r="D146" s="83"/>
      <c r="E146" s="83"/>
      <c r="F146" s="83"/>
      <c r="G146" s="83"/>
      <c r="H146" s="83"/>
      <c r="I146" s="83"/>
      <c r="J146" s="83"/>
      <c r="K146" s="83"/>
      <c r="L146" s="83"/>
      <c r="M146" s="83"/>
      <c r="N146" s="83"/>
      <c r="O146" s="83"/>
      <c r="P146" s="83"/>
      <c r="Q146" s="83"/>
      <c r="R146" s="83"/>
      <c r="S146" s="83"/>
      <c r="T146" s="83"/>
    </row>
    <row r="147" spans="2:20">
      <c r="B147" s="83"/>
      <c r="C147" s="83"/>
      <c r="D147" s="83"/>
      <c r="E147" s="83"/>
      <c r="F147" s="83"/>
      <c r="G147" s="83"/>
      <c r="H147" s="83"/>
      <c r="I147" s="83"/>
      <c r="J147" s="83"/>
      <c r="K147" s="83"/>
      <c r="L147" s="83"/>
      <c r="M147" s="83"/>
      <c r="N147" s="83"/>
      <c r="O147" s="83"/>
      <c r="P147" s="83"/>
      <c r="Q147" s="83"/>
      <c r="R147" s="83"/>
      <c r="S147" s="83"/>
      <c r="T147" s="83"/>
    </row>
    <row r="148" spans="2:20">
      <c r="B148" s="83"/>
      <c r="C148" s="83"/>
      <c r="D148" s="83"/>
      <c r="E148" s="83"/>
      <c r="F148" s="83"/>
      <c r="G148" s="83"/>
      <c r="H148" s="83"/>
      <c r="I148" s="83"/>
      <c r="J148" s="83"/>
      <c r="K148" s="83"/>
      <c r="L148" s="83"/>
      <c r="M148" s="83"/>
      <c r="N148" s="83"/>
      <c r="O148" s="83"/>
      <c r="P148" s="83"/>
      <c r="Q148" s="83"/>
      <c r="R148" s="83"/>
      <c r="S148" s="83"/>
      <c r="T148" s="83"/>
    </row>
    <row r="149" spans="2:20">
      <c r="B149" s="83"/>
      <c r="C149" s="83"/>
      <c r="D149" s="83"/>
      <c r="E149" s="83"/>
      <c r="F149" s="83"/>
      <c r="G149" s="83"/>
      <c r="H149" s="83"/>
      <c r="I149" s="83"/>
      <c r="J149" s="83"/>
      <c r="K149" s="83"/>
      <c r="L149" s="83"/>
      <c r="M149" s="83"/>
      <c r="N149" s="83"/>
      <c r="O149" s="83"/>
      <c r="P149" s="83"/>
      <c r="Q149" s="83"/>
      <c r="R149" s="83"/>
      <c r="S149" s="83"/>
      <c r="T149" s="83"/>
    </row>
    <row r="150" spans="2:20">
      <c r="B150" s="83"/>
      <c r="C150" s="83"/>
      <c r="D150" s="83"/>
      <c r="E150" s="83"/>
      <c r="F150" s="83"/>
      <c r="G150" s="83"/>
      <c r="H150" s="83"/>
      <c r="I150" s="83"/>
      <c r="J150" s="83"/>
      <c r="K150" s="83"/>
      <c r="L150" s="83"/>
      <c r="M150" s="83"/>
      <c r="N150" s="83"/>
      <c r="O150" s="83"/>
      <c r="P150" s="83"/>
      <c r="Q150" s="83"/>
      <c r="R150" s="83"/>
      <c r="S150" s="83"/>
      <c r="T150" s="83"/>
    </row>
    <row r="151" spans="2:20">
      <c r="B151" s="83"/>
      <c r="C151" s="83"/>
      <c r="D151" s="83"/>
      <c r="E151" s="83"/>
      <c r="F151" s="83"/>
      <c r="G151" s="83"/>
      <c r="H151" s="83"/>
      <c r="I151" s="83"/>
      <c r="J151" s="83"/>
      <c r="K151" s="83"/>
      <c r="L151" s="83"/>
      <c r="M151" s="83"/>
      <c r="N151" s="83"/>
      <c r="O151" s="83"/>
      <c r="P151" s="83"/>
      <c r="Q151" s="83"/>
      <c r="R151" s="83"/>
      <c r="S151" s="83"/>
      <c r="T151" s="83"/>
    </row>
    <row r="152" spans="2:20">
      <c r="B152" s="83"/>
      <c r="C152" s="83"/>
      <c r="D152" s="83"/>
      <c r="E152" s="83"/>
      <c r="F152" s="83"/>
      <c r="G152" s="83"/>
      <c r="H152" s="83"/>
      <c r="I152" s="83"/>
      <c r="J152" s="83"/>
      <c r="K152" s="83"/>
      <c r="L152" s="83"/>
      <c r="M152" s="83"/>
      <c r="N152" s="83"/>
      <c r="O152" s="83"/>
      <c r="P152" s="83"/>
      <c r="Q152" s="83"/>
      <c r="R152" s="83"/>
      <c r="S152" s="83"/>
      <c r="T152" s="83"/>
    </row>
    <row r="153" spans="2:20">
      <c r="B153" s="83"/>
      <c r="C153" s="83"/>
      <c r="D153" s="83"/>
      <c r="E153" s="83"/>
      <c r="F153" s="83"/>
      <c r="G153" s="83"/>
      <c r="H153" s="83"/>
      <c r="I153" s="83"/>
      <c r="J153" s="83"/>
      <c r="K153" s="83"/>
      <c r="L153" s="83"/>
      <c r="M153" s="83"/>
      <c r="N153" s="83"/>
      <c r="O153" s="83"/>
      <c r="P153" s="83"/>
      <c r="Q153" s="83"/>
      <c r="R153" s="83"/>
      <c r="S153" s="83"/>
      <c r="T153" s="83"/>
    </row>
    <row r="154" spans="2:20">
      <c r="B154" s="83"/>
      <c r="C154" s="83"/>
      <c r="D154" s="83"/>
      <c r="E154" s="83"/>
      <c r="F154" s="83"/>
      <c r="G154" s="83"/>
      <c r="H154" s="83"/>
      <c r="I154" s="83"/>
      <c r="J154" s="83"/>
      <c r="K154" s="83"/>
      <c r="L154" s="83"/>
      <c r="M154" s="83"/>
      <c r="N154" s="83"/>
      <c r="O154" s="83"/>
      <c r="P154" s="83"/>
      <c r="Q154" s="83"/>
      <c r="R154" s="83"/>
      <c r="S154" s="83"/>
      <c r="T154" s="83"/>
    </row>
    <row r="155" spans="2:20">
      <c r="B155" s="83"/>
      <c r="C155" s="83"/>
      <c r="D155" s="83"/>
      <c r="E155" s="83"/>
      <c r="F155" s="83"/>
      <c r="G155" s="83"/>
      <c r="H155" s="83"/>
      <c r="I155" s="83"/>
      <c r="J155" s="83"/>
      <c r="K155" s="83"/>
      <c r="L155" s="83"/>
      <c r="M155" s="83"/>
      <c r="N155" s="83"/>
      <c r="O155" s="83"/>
      <c r="P155" s="83"/>
      <c r="Q155" s="83"/>
      <c r="R155" s="83"/>
      <c r="S155" s="83"/>
      <c r="T155" s="83"/>
    </row>
    <row r="156" spans="2:20">
      <c r="B156" s="83"/>
      <c r="C156" s="83"/>
      <c r="D156" s="83"/>
      <c r="E156" s="83"/>
      <c r="F156" s="83"/>
      <c r="G156" s="83"/>
      <c r="H156" s="83"/>
      <c r="I156" s="83"/>
      <c r="J156" s="83"/>
      <c r="K156" s="83"/>
      <c r="L156" s="83"/>
      <c r="M156" s="83"/>
      <c r="N156" s="83"/>
      <c r="O156" s="83"/>
      <c r="P156" s="83"/>
      <c r="Q156" s="83"/>
      <c r="R156" s="83"/>
      <c r="S156" s="83"/>
      <c r="T156" s="83"/>
    </row>
    <row r="157" spans="2:20">
      <c r="B157" s="83"/>
      <c r="C157" s="83"/>
      <c r="D157" s="83"/>
      <c r="E157" s="83"/>
      <c r="F157" s="83"/>
      <c r="G157" s="83"/>
      <c r="H157" s="83"/>
      <c r="I157" s="83"/>
      <c r="J157" s="83"/>
      <c r="K157" s="83"/>
      <c r="L157" s="83"/>
      <c r="M157" s="83"/>
      <c r="N157" s="83"/>
      <c r="O157" s="83"/>
      <c r="P157" s="83"/>
      <c r="Q157" s="83"/>
      <c r="R157" s="83"/>
      <c r="S157" s="83"/>
      <c r="T157" s="83"/>
    </row>
    <row r="158" spans="2:20">
      <c r="B158" s="83"/>
      <c r="C158" s="83"/>
      <c r="D158" s="83"/>
      <c r="E158" s="83"/>
      <c r="F158" s="83"/>
      <c r="G158" s="83"/>
      <c r="H158" s="83"/>
      <c r="I158" s="83"/>
      <c r="J158" s="83"/>
      <c r="K158" s="83"/>
      <c r="L158" s="83"/>
      <c r="M158" s="83"/>
      <c r="N158" s="83"/>
      <c r="O158" s="83"/>
      <c r="P158" s="83"/>
      <c r="Q158" s="83"/>
      <c r="R158" s="83"/>
      <c r="S158" s="83"/>
      <c r="T158" s="83"/>
    </row>
    <row r="159" spans="2:20">
      <c r="B159" s="83"/>
      <c r="C159" s="83"/>
      <c r="D159" s="83"/>
      <c r="E159" s="83"/>
      <c r="F159" s="83"/>
      <c r="G159" s="83"/>
      <c r="H159" s="83"/>
      <c r="I159" s="83"/>
      <c r="J159" s="83"/>
      <c r="K159" s="83"/>
      <c r="L159" s="83"/>
      <c r="M159" s="83"/>
      <c r="N159" s="83"/>
      <c r="O159" s="83"/>
      <c r="P159" s="83"/>
      <c r="Q159" s="83"/>
      <c r="R159" s="83"/>
      <c r="S159" s="83"/>
      <c r="T159" s="83"/>
    </row>
    <row r="160" spans="2:20">
      <c r="B160" s="83"/>
      <c r="C160" s="83"/>
      <c r="D160" s="83"/>
      <c r="E160" s="83"/>
      <c r="F160" s="83"/>
      <c r="G160" s="83"/>
      <c r="H160" s="83"/>
      <c r="I160" s="83"/>
      <c r="J160" s="83"/>
      <c r="K160" s="83"/>
      <c r="L160" s="83"/>
      <c r="M160" s="83"/>
      <c r="N160" s="83"/>
      <c r="O160" s="83"/>
      <c r="P160" s="83"/>
      <c r="Q160" s="83"/>
      <c r="R160" s="83"/>
      <c r="S160" s="83"/>
      <c r="T160" s="83"/>
    </row>
    <row r="161" spans="2:20">
      <c r="B161" s="83"/>
      <c r="C161" s="83"/>
      <c r="D161" s="83"/>
      <c r="E161" s="83"/>
      <c r="F161" s="83"/>
      <c r="G161" s="83"/>
      <c r="H161" s="83"/>
      <c r="I161" s="83"/>
      <c r="J161" s="83"/>
      <c r="K161" s="83"/>
      <c r="L161" s="83"/>
      <c r="M161" s="83"/>
      <c r="N161" s="83"/>
      <c r="O161" s="83"/>
      <c r="P161" s="83"/>
      <c r="Q161" s="83"/>
      <c r="R161" s="83"/>
      <c r="S161" s="83"/>
      <c r="T161" s="83"/>
    </row>
    <row r="162" spans="2:20">
      <c r="B162" s="83"/>
      <c r="C162" s="83"/>
      <c r="D162" s="83"/>
      <c r="E162" s="83"/>
      <c r="F162" s="83"/>
      <c r="G162" s="83"/>
      <c r="H162" s="83"/>
      <c r="I162" s="83"/>
      <c r="J162" s="83"/>
      <c r="K162" s="83"/>
      <c r="L162" s="83"/>
      <c r="M162" s="83"/>
      <c r="N162" s="83"/>
      <c r="O162" s="83"/>
      <c r="P162" s="83"/>
      <c r="Q162" s="83"/>
      <c r="R162" s="83"/>
      <c r="S162" s="83"/>
      <c r="T162" s="83"/>
    </row>
    <row r="163" spans="2:20">
      <c r="B163" s="83"/>
      <c r="C163" s="83"/>
      <c r="D163" s="83"/>
      <c r="E163" s="83"/>
      <c r="F163" s="83"/>
      <c r="G163" s="83"/>
      <c r="H163" s="83"/>
      <c r="I163" s="83"/>
      <c r="J163" s="83"/>
      <c r="K163" s="83"/>
      <c r="L163" s="83"/>
      <c r="M163" s="83"/>
      <c r="N163" s="83"/>
      <c r="O163" s="83"/>
      <c r="P163" s="83"/>
      <c r="Q163" s="83"/>
      <c r="R163" s="83"/>
      <c r="S163" s="83"/>
      <c r="T163" s="83"/>
    </row>
    <row r="164" spans="2:20">
      <c r="B164" s="83"/>
      <c r="C164" s="83"/>
      <c r="D164" s="83"/>
      <c r="E164" s="83"/>
      <c r="F164" s="83"/>
      <c r="G164" s="83"/>
      <c r="H164" s="83"/>
      <c r="I164" s="83"/>
      <c r="J164" s="83"/>
      <c r="K164" s="83"/>
      <c r="L164" s="83"/>
      <c r="M164" s="83"/>
      <c r="N164" s="83"/>
      <c r="O164" s="83"/>
      <c r="P164" s="83"/>
      <c r="Q164" s="83"/>
      <c r="R164" s="83"/>
      <c r="S164" s="83"/>
      <c r="T164" s="83"/>
    </row>
    <row r="165" spans="2:20">
      <c r="B165" s="83"/>
      <c r="C165" s="83"/>
      <c r="D165" s="83"/>
      <c r="E165" s="83"/>
      <c r="F165" s="83"/>
      <c r="G165" s="83"/>
      <c r="H165" s="83"/>
      <c r="I165" s="83"/>
      <c r="J165" s="83"/>
      <c r="K165" s="83"/>
      <c r="L165" s="83"/>
      <c r="M165" s="83"/>
      <c r="N165" s="83"/>
      <c r="O165" s="83"/>
      <c r="P165" s="83"/>
      <c r="Q165" s="83"/>
      <c r="R165" s="83"/>
      <c r="S165" s="83"/>
      <c r="T165" s="83"/>
    </row>
    <row r="166" spans="2:20">
      <c r="B166" s="83"/>
      <c r="C166" s="83"/>
      <c r="D166" s="83"/>
      <c r="E166" s="83"/>
      <c r="F166" s="83"/>
      <c r="G166" s="83"/>
      <c r="H166" s="83"/>
      <c r="I166" s="83"/>
      <c r="J166" s="83"/>
      <c r="K166" s="83"/>
      <c r="L166" s="83"/>
      <c r="M166" s="83"/>
      <c r="N166" s="83"/>
      <c r="O166" s="83"/>
      <c r="P166" s="83"/>
      <c r="Q166" s="83"/>
      <c r="R166" s="83"/>
      <c r="S166" s="83"/>
      <c r="T166" s="83"/>
    </row>
    <row r="167" spans="2:20">
      <c r="B167" s="83"/>
      <c r="C167" s="83"/>
      <c r="D167" s="83"/>
      <c r="E167" s="83"/>
      <c r="F167" s="83"/>
      <c r="G167" s="83"/>
      <c r="H167" s="83"/>
      <c r="I167" s="83"/>
      <c r="J167" s="83"/>
      <c r="K167" s="83"/>
      <c r="L167" s="83"/>
      <c r="M167" s="83"/>
      <c r="N167" s="83"/>
      <c r="O167" s="83"/>
      <c r="P167" s="83"/>
      <c r="Q167" s="83"/>
      <c r="R167" s="83"/>
      <c r="S167" s="83"/>
      <c r="T167" s="83"/>
    </row>
    <row r="168" spans="2:20">
      <c r="B168" s="83"/>
      <c r="C168" s="83"/>
      <c r="D168" s="83"/>
      <c r="E168" s="83"/>
      <c r="F168" s="83"/>
      <c r="G168" s="83"/>
      <c r="H168" s="83"/>
      <c r="I168" s="83"/>
      <c r="J168" s="83"/>
      <c r="K168" s="83"/>
      <c r="L168" s="83"/>
      <c r="M168" s="83"/>
      <c r="N168" s="83"/>
      <c r="O168" s="83"/>
      <c r="P168" s="83"/>
      <c r="Q168" s="83"/>
      <c r="R168" s="83"/>
      <c r="S168" s="83"/>
      <c r="T168" s="83"/>
    </row>
    <row r="169" spans="2:20">
      <c r="B169" s="83"/>
      <c r="C169" s="83"/>
      <c r="D169" s="83"/>
      <c r="E169" s="83"/>
      <c r="F169" s="83"/>
      <c r="G169" s="83"/>
      <c r="H169" s="83"/>
      <c r="I169" s="83"/>
      <c r="J169" s="83"/>
      <c r="K169" s="83"/>
      <c r="L169" s="83"/>
      <c r="M169" s="83"/>
      <c r="N169" s="83"/>
      <c r="O169" s="83"/>
      <c r="P169" s="83"/>
      <c r="Q169" s="83"/>
      <c r="R169" s="83"/>
      <c r="S169" s="83"/>
      <c r="T169" s="83"/>
    </row>
    <row r="170" spans="2:20">
      <c r="B170" s="83"/>
      <c r="C170" s="83"/>
      <c r="D170" s="83"/>
      <c r="E170" s="83"/>
      <c r="F170" s="83"/>
      <c r="G170" s="83"/>
      <c r="H170" s="83"/>
      <c r="I170" s="83"/>
      <c r="J170" s="83"/>
      <c r="K170" s="83"/>
      <c r="L170" s="83"/>
      <c r="M170" s="83"/>
      <c r="N170" s="83"/>
      <c r="O170" s="83"/>
      <c r="P170" s="83"/>
      <c r="Q170" s="83"/>
      <c r="R170" s="83"/>
      <c r="S170" s="83"/>
      <c r="T170" s="83"/>
    </row>
    <row r="171" spans="2:20">
      <c r="B171" s="83"/>
      <c r="C171" s="83"/>
      <c r="D171" s="83"/>
      <c r="E171" s="83"/>
      <c r="F171" s="83"/>
      <c r="G171" s="83"/>
      <c r="H171" s="83"/>
      <c r="I171" s="83"/>
      <c r="J171" s="83"/>
      <c r="K171" s="83"/>
      <c r="L171" s="83"/>
      <c r="M171" s="83"/>
      <c r="N171" s="83"/>
      <c r="O171" s="83"/>
      <c r="P171" s="83"/>
      <c r="Q171" s="83"/>
      <c r="R171" s="83"/>
      <c r="S171" s="83"/>
      <c r="T171" s="83"/>
    </row>
    <row r="172" spans="2:20">
      <c r="B172" s="83"/>
      <c r="C172" s="83"/>
      <c r="D172" s="83"/>
      <c r="E172" s="83"/>
      <c r="F172" s="83"/>
      <c r="G172" s="83"/>
      <c r="H172" s="83"/>
      <c r="I172" s="83"/>
      <c r="J172" s="83"/>
      <c r="K172" s="83"/>
      <c r="L172" s="83"/>
      <c r="M172" s="83"/>
      <c r="N172" s="83"/>
      <c r="O172" s="83"/>
      <c r="P172" s="83"/>
      <c r="Q172" s="83"/>
      <c r="R172" s="83"/>
      <c r="S172" s="83"/>
      <c r="T172" s="83"/>
    </row>
    <row r="173" spans="2:20">
      <c r="B173" s="83"/>
      <c r="C173" s="83"/>
      <c r="D173" s="83"/>
      <c r="E173" s="83"/>
      <c r="F173" s="83"/>
      <c r="G173" s="83"/>
      <c r="H173" s="83"/>
      <c r="I173" s="83"/>
      <c r="J173" s="83"/>
      <c r="K173" s="83"/>
      <c r="L173" s="83"/>
      <c r="M173" s="83"/>
      <c r="N173" s="83"/>
      <c r="O173" s="83"/>
      <c r="P173" s="83"/>
      <c r="Q173" s="83"/>
      <c r="R173" s="83"/>
      <c r="S173" s="83"/>
      <c r="T173" s="83"/>
    </row>
    <row r="174" spans="2:20">
      <c r="B174" s="83"/>
      <c r="C174" s="83"/>
      <c r="D174" s="83"/>
      <c r="E174" s="83"/>
      <c r="F174" s="83"/>
      <c r="G174" s="83"/>
      <c r="H174" s="83"/>
      <c r="I174" s="83"/>
      <c r="J174" s="83"/>
      <c r="K174" s="83"/>
      <c r="L174" s="83"/>
      <c r="M174" s="83"/>
      <c r="N174" s="83"/>
      <c r="O174" s="83"/>
      <c r="P174" s="83"/>
      <c r="Q174" s="83"/>
      <c r="R174" s="83"/>
      <c r="S174" s="83"/>
      <c r="T174" s="83"/>
    </row>
    <row r="175" spans="2:20">
      <c r="B175" s="83"/>
      <c r="C175" s="83"/>
      <c r="D175" s="83"/>
      <c r="E175" s="83"/>
      <c r="F175" s="83"/>
      <c r="G175" s="83"/>
      <c r="H175" s="83"/>
      <c r="I175" s="83"/>
      <c r="J175" s="83"/>
      <c r="K175" s="83"/>
      <c r="L175" s="83"/>
      <c r="M175" s="83"/>
      <c r="N175" s="83"/>
      <c r="O175" s="83"/>
      <c r="P175" s="83"/>
      <c r="Q175" s="83"/>
      <c r="R175" s="83"/>
      <c r="S175" s="83"/>
      <c r="T175" s="83"/>
    </row>
    <row r="176" spans="2:20">
      <c r="B176" s="83"/>
      <c r="C176" s="83"/>
      <c r="D176" s="83"/>
      <c r="E176" s="83"/>
      <c r="F176" s="83"/>
      <c r="G176" s="83"/>
      <c r="H176" s="83"/>
      <c r="I176" s="83"/>
      <c r="J176" s="83"/>
      <c r="K176" s="83"/>
      <c r="L176" s="83"/>
      <c r="M176" s="83"/>
      <c r="N176" s="83"/>
      <c r="O176" s="83"/>
      <c r="P176" s="83"/>
      <c r="Q176" s="83"/>
      <c r="R176" s="83"/>
      <c r="S176" s="83"/>
      <c r="T176" s="83"/>
    </row>
    <row r="177" spans="2:20">
      <c r="B177" s="83"/>
      <c r="C177" s="83"/>
      <c r="D177" s="83"/>
      <c r="E177" s="83"/>
      <c r="F177" s="83"/>
      <c r="G177" s="83"/>
      <c r="H177" s="83"/>
      <c r="I177" s="83"/>
      <c r="J177" s="83"/>
      <c r="K177" s="83"/>
      <c r="L177" s="83"/>
      <c r="M177" s="83"/>
      <c r="N177" s="83"/>
      <c r="O177" s="83"/>
      <c r="P177" s="83"/>
      <c r="Q177" s="83"/>
      <c r="R177" s="83"/>
      <c r="S177" s="83"/>
      <c r="T177" s="83"/>
    </row>
    <row r="178" spans="2:20">
      <c r="B178" s="83"/>
      <c r="C178" s="83"/>
      <c r="D178" s="83"/>
      <c r="E178" s="83"/>
      <c r="F178" s="83"/>
      <c r="G178" s="83"/>
      <c r="H178" s="83"/>
      <c r="I178" s="83"/>
      <c r="J178" s="83"/>
      <c r="K178" s="83"/>
      <c r="L178" s="83"/>
      <c r="M178" s="83"/>
      <c r="N178" s="83"/>
      <c r="O178" s="83"/>
      <c r="P178" s="83"/>
      <c r="Q178" s="83"/>
      <c r="R178" s="83"/>
      <c r="S178" s="83"/>
      <c r="T178" s="83"/>
    </row>
    <row r="179" spans="2:20">
      <c r="B179" s="83"/>
      <c r="C179" s="83"/>
      <c r="D179" s="83"/>
      <c r="E179" s="83"/>
      <c r="F179" s="83"/>
      <c r="G179" s="83"/>
      <c r="H179" s="83"/>
      <c r="I179" s="83"/>
      <c r="J179" s="83"/>
      <c r="K179" s="83"/>
      <c r="L179" s="83"/>
      <c r="M179" s="83"/>
      <c r="N179" s="83"/>
      <c r="O179" s="83"/>
      <c r="P179" s="83"/>
      <c r="Q179" s="83"/>
      <c r="R179" s="83"/>
      <c r="S179" s="83"/>
      <c r="T179" s="83"/>
    </row>
    <row r="180" spans="2:20">
      <c r="B180" s="83"/>
      <c r="C180" s="83"/>
      <c r="D180" s="83"/>
      <c r="E180" s="83"/>
      <c r="F180" s="83"/>
      <c r="G180" s="83"/>
      <c r="H180" s="83"/>
      <c r="I180" s="83"/>
      <c r="J180" s="83"/>
      <c r="K180" s="83"/>
      <c r="L180" s="83"/>
      <c r="M180" s="83"/>
      <c r="N180" s="83"/>
      <c r="O180" s="83"/>
      <c r="P180" s="83"/>
      <c r="Q180" s="83"/>
      <c r="R180" s="83"/>
      <c r="S180" s="83"/>
      <c r="T180" s="83"/>
    </row>
    <row r="181" spans="2:20">
      <c r="B181" s="83"/>
      <c r="C181" s="83"/>
      <c r="D181" s="83"/>
      <c r="E181" s="83"/>
      <c r="F181" s="83"/>
      <c r="G181" s="83"/>
      <c r="H181" s="83"/>
      <c r="I181" s="83"/>
      <c r="J181" s="83"/>
      <c r="K181" s="83"/>
      <c r="L181" s="83"/>
      <c r="M181" s="83"/>
      <c r="N181" s="83"/>
      <c r="O181" s="83"/>
      <c r="P181" s="83"/>
      <c r="Q181" s="83"/>
      <c r="R181" s="83"/>
      <c r="S181" s="83"/>
      <c r="T181" s="83"/>
    </row>
    <row r="182" spans="2:20">
      <c r="B182" s="83"/>
      <c r="C182" s="83"/>
      <c r="D182" s="83"/>
      <c r="E182" s="83"/>
      <c r="F182" s="83"/>
      <c r="G182" s="83"/>
      <c r="H182" s="83"/>
      <c r="I182" s="83"/>
      <c r="J182" s="83"/>
      <c r="K182" s="83"/>
      <c r="L182" s="83"/>
      <c r="M182" s="83"/>
      <c r="N182" s="83"/>
      <c r="O182" s="83"/>
      <c r="P182" s="83"/>
      <c r="Q182" s="83"/>
      <c r="R182" s="83"/>
      <c r="S182" s="83"/>
      <c r="T182" s="83"/>
    </row>
    <row r="183" spans="2:20">
      <c r="B183" s="83"/>
      <c r="C183" s="83"/>
      <c r="D183" s="83"/>
      <c r="E183" s="83"/>
      <c r="F183" s="83"/>
      <c r="G183" s="83"/>
      <c r="H183" s="83"/>
      <c r="I183" s="83"/>
      <c r="J183" s="83"/>
      <c r="K183" s="83"/>
      <c r="L183" s="83"/>
      <c r="M183" s="83"/>
      <c r="N183" s="83"/>
      <c r="O183" s="83"/>
      <c r="P183" s="83"/>
      <c r="Q183" s="83"/>
      <c r="R183" s="83"/>
      <c r="S183" s="83"/>
      <c r="T183" s="83"/>
    </row>
    <row r="184" spans="2:20">
      <c r="B184" s="83"/>
      <c r="C184" s="83"/>
      <c r="D184" s="83"/>
      <c r="E184" s="83"/>
      <c r="F184" s="83"/>
      <c r="G184" s="83"/>
      <c r="H184" s="83"/>
      <c r="I184" s="83"/>
      <c r="J184" s="83"/>
      <c r="K184" s="83"/>
      <c r="L184" s="83"/>
      <c r="M184" s="83"/>
      <c r="N184" s="83"/>
      <c r="O184" s="83"/>
      <c r="P184" s="83"/>
      <c r="Q184" s="83"/>
      <c r="R184" s="83"/>
      <c r="S184" s="83"/>
      <c r="T184" s="83"/>
    </row>
    <row r="185" spans="2:20">
      <c r="B185" s="83"/>
      <c r="C185" s="83"/>
      <c r="D185" s="83"/>
      <c r="E185" s="83"/>
      <c r="F185" s="83"/>
      <c r="G185" s="83"/>
      <c r="H185" s="83"/>
      <c r="I185" s="83"/>
      <c r="J185" s="83"/>
      <c r="K185" s="83"/>
      <c r="L185" s="83"/>
      <c r="M185" s="83"/>
      <c r="N185" s="83"/>
      <c r="O185" s="83"/>
      <c r="P185" s="83"/>
      <c r="Q185" s="83"/>
      <c r="R185" s="83"/>
      <c r="S185" s="83"/>
      <c r="T185" s="83"/>
    </row>
    <row r="186" spans="2:20">
      <c r="B186" s="83"/>
      <c r="C186" s="83"/>
      <c r="D186" s="83"/>
      <c r="E186" s="83"/>
      <c r="F186" s="83"/>
      <c r="G186" s="83"/>
      <c r="H186" s="83"/>
      <c r="I186" s="83"/>
      <c r="J186" s="83"/>
      <c r="K186" s="83"/>
      <c r="L186" s="83"/>
      <c r="M186" s="83"/>
      <c r="N186" s="83"/>
      <c r="O186" s="83"/>
      <c r="P186" s="83"/>
      <c r="Q186" s="83"/>
      <c r="R186" s="83"/>
      <c r="S186" s="83"/>
      <c r="T186" s="83"/>
    </row>
    <row r="187" spans="2:20">
      <c r="B187" s="83"/>
      <c r="C187" s="83"/>
      <c r="D187" s="83"/>
      <c r="E187" s="83"/>
      <c r="F187" s="83"/>
      <c r="G187" s="83"/>
      <c r="H187" s="83"/>
      <c r="I187" s="83"/>
      <c r="J187" s="83"/>
      <c r="K187" s="83"/>
      <c r="L187" s="83"/>
      <c r="M187" s="83"/>
      <c r="N187" s="83"/>
      <c r="O187" s="83"/>
      <c r="P187" s="83"/>
      <c r="Q187" s="83"/>
      <c r="R187" s="83"/>
      <c r="S187" s="83"/>
      <c r="T187" s="83"/>
    </row>
    <row r="188" spans="2:20">
      <c r="B188" s="83"/>
      <c r="C188" s="83"/>
      <c r="D188" s="83"/>
      <c r="E188" s="83"/>
      <c r="F188" s="83"/>
      <c r="G188" s="83"/>
      <c r="H188" s="83"/>
      <c r="I188" s="83"/>
      <c r="J188" s="83"/>
      <c r="K188" s="83"/>
      <c r="L188" s="83"/>
      <c r="M188" s="83"/>
      <c r="N188" s="83"/>
      <c r="O188" s="83"/>
      <c r="P188" s="83"/>
      <c r="Q188" s="83"/>
      <c r="R188" s="83"/>
      <c r="S188" s="83"/>
      <c r="T188" s="83"/>
    </row>
    <row r="189" spans="2:20">
      <c r="B189" s="83"/>
      <c r="C189" s="83"/>
      <c r="D189" s="83"/>
      <c r="E189" s="83"/>
      <c r="F189" s="83"/>
      <c r="G189" s="83"/>
      <c r="H189" s="83"/>
      <c r="I189" s="83"/>
      <c r="J189" s="83"/>
      <c r="K189" s="83"/>
      <c r="L189" s="83"/>
      <c r="M189" s="83"/>
      <c r="N189" s="83"/>
      <c r="O189" s="83"/>
      <c r="P189" s="83"/>
      <c r="Q189" s="83"/>
      <c r="R189" s="83"/>
      <c r="S189" s="83"/>
      <c r="T189" s="83"/>
    </row>
    <row r="190" spans="2:20">
      <c r="B190" s="83"/>
      <c r="C190" s="83"/>
      <c r="D190" s="83"/>
      <c r="E190" s="83"/>
      <c r="F190" s="83"/>
      <c r="G190" s="83"/>
      <c r="H190" s="83"/>
      <c r="I190" s="83"/>
      <c r="J190" s="83"/>
      <c r="K190" s="83"/>
      <c r="L190" s="83"/>
      <c r="M190" s="83"/>
      <c r="N190" s="83"/>
      <c r="O190" s="83"/>
      <c r="P190" s="83"/>
      <c r="Q190" s="83"/>
      <c r="R190" s="83"/>
      <c r="S190" s="83"/>
      <c r="T190" s="83"/>
    </row>
    <row r="191" spans="2:20">
      <c r="B191" s="83"/>
      <c r="C191" s="83"/>
      <c r="D191" s="83"/>
      <c r="E191" s="83"/>
      <c r="F191" s="83"/>
      <c r="G191" s="83"/>
      <c r="H191" s="83"/>
      <c r="I191" s="83"/>
      <c r="J191" s="83"/>
      <c r="K191" s="83"/>
      <c r="L191" s="83"/>
      <c r="M191" s="83"/>
      <c r="N191" s="83"/>
      <c r="O191" s="83"/>
      <c r="P191" s="83"/>
      <c r="Q191" s="83"/>
      <c r="R191" s="83"/>
      <c r="S191" s="83"/>
      <c r="T191" s="83"/>
    </row>
    <row r="192" spans="2:20">
      <c r="B192" s="83"/>
      <c r="C192" s="83"/>
      <c r="D192" s="83"/>
      <c r="E192" s="83"/>
      <c r="F192" s="83"/>
      <c r="G192" s="83"/>
      <c r="H192" s="83"/>
      <c r="I192" s="83"/>
      <c r="J192" s="83"/>
      <c r="K192" s="83"/>
      <c r="L192" s="83"/>
      <c r="M192" s="83"/>
      <c r="N192" s="83"/>
      <c r="O192" s="83"/>
      <c r="P192" s="83"/>
      <c r="Q192" s="83"/>
      <c r="R192" s="83"/>
      <c r="S192" s="83"/>
      <c r="T192" s="83"/>
    </row>
    <row r="193" spans="2:20">
      <c r="B193" s="83"/>
      <c r="C193" s="83"/>
      <c r="D193" s="83"/>
      <c r="E193" s="83"/>
      <c r="F193" s="83"/>
      <c r="G193" s="83"/>
      <c r="H193" s="83"/>
      <c r="I193" s="83"/>
      <c r="J193" s="83"/>
      <c r="K193" s="83"/>
      <c r="L193" s="83"/>
      <c r="M193" s="83"/>
      <c r="N193" s="83"/>
      <c r="O193" s="83"/>
      <c r="P193" s="83"/>
      <c r="Q193" s="83"/>
      <c r="R193" s="83"/>
      <c r="S193" s="83"/>
      <c r="T193" s="83"/>
    </row>
    <row r="194" spans="2:20">
      <c r="B194" s="83"/>
      <c r="C194" s="83"/>
      <c r="D194" s="83"/>
      <c r="E194" s="83"/>
      <c r="F194" s="83"/>
      <c r="G194" s="83"/>
      <c r="H194" s="83"/>
      <c r="I194" s="83"/>
      <c r="J194" s="83"/>
      <c r="K194" s="83"/>
      <c r="L194" s="83"/>
      <c r="M194" s="83"/>
      <c r="N194" s="83"/>
      <c r="O194" s="83"/>
      <c r="P194" s="83"/>
      <c r="Q194" s="83"/>
      <c r="R194" s="83"/>
      <c r="S194" s="83"/>
      <c r="T194" s="83"/>
    </row>
    <row r="195" spans="2:20">
      <c r="B195" s="83"/>
      <c r="C195" s="83"/>
      <c r="D195" s="83"/>
      <c r="E195" s="83"/>
      <c r="F195" s="83"/>
      <c r="G195" s="83"/>
      <c r="H195" s="83"/>
      <c r="I195" s="83"/>
      <c r="J195" s="83"/>
      <c r="K195" s="83"/>
      <c r="L195" s="83"/>
      <c r="M195" s="83"/>
      <c r="N195" s="83"/>
      <c r="O195" s="83"/>
      <c r="P195" s="83"/>
      <c r="Q195" s="83"/>
      <c r="R195" s="83"/>
      <c r="S195" s="83"/>
      <c r="T195" s="83"/>
    </row>
    <row r="196" spans="2:20">
      <c r="B196" s="83"/>
      <c r="C196" s="83"/>
      <c r="D196" s="83"/>
      <c r="E196" s="83"/>
      <c r="F196" s="83"/>
      <c r="G196" s="83"/>
      <c r="H196" s="83"/>
      <c r="I196" s="83"/>
      <c r="J196" s="83"/>
      <c r="K196" s="83"/>
      <c r="L196" s="83"/>
      <c r="M196" s="83"/>
      <c r="N196" s="83"/>
      <c r="O196" s="83"/>
      <c r="P196" s="83"/>
      <c r="Q196" s="83"/>
      <c r="R196" s="83"/>
      <c r="S196" s="83"/>
      <c r="T196" s="83"/>
    </row>
    <row r="197" spans="2:20">
      <c r="B197" s="83"/>
      <c r="C197" s="83"/>
      <c r="D197" s="83"/>
      <c r="E197" s="83"/>
      <c r="F197" s="83"/>
      <c r="G197" s="83"/>
      <c r="H197" s="83"/>
      <c r="I197" s="83"/>
      <c r="J197" s="83"/>
      <c r="K197" s="83"/>
      <c r="L197" s="83"/>
      <c r="M197" s="83"/>
      <c r="N197" s="83"/>
      <c r="O197" s="83"/>
      <c r="P197" s="83"/>
      <c r="Q197" s="83"/>
      <c r="R197" s="83"/>
      <c r="S197" s="83"/>
      <c r="T197" s="83"/>
    </row>
    <row r="198" spans="2:20">
      <c r="B198" s="83"/>
      <c r="C198" s="83"/>
      <c r="D198" s="83"/>
      <c r="E198" s="83"/>
      <c r="F198" s="83"/>
      <c r="G198" s="83"/>
      <c r="H198" s="83"/>
      <c r="I198" s="83"/>
      <c r="J198" s="83"/>
      <c r="K198" s="83"/>
      <c r="L198" s="83"/>
      <c r="M198" s="83"/>
      <c r="N198" s="83"/>
      <c r="O198" s="83"/>
      <c r="P198" s="83"/>
      <c r="Q198" s="83"/>
      <c r="R198" s="83"/>
      <c r="S198" s="83"/>
      <c r="T198" s="83"/>
    </row>
    <row r="199" spans="2:20">
      <c r="B199" s="83"/>
      <c r="C199" s="83"/>
      <c r="D199" s="83"/>
      <c r="E199" s="83"/>
      <c r="F199" s="83"/>
      <c r="G199" s="83"/>
      <c r="H199" s="83"/>
      <c r="I199" s="83"/>
      <c r="J199" s="83"/>
      <c r="K199" s="83"/>
      <c r="L199" s="83"/>
      <c r="M199" s="83"/>
      <c r="N199" s="83"/>
      <c r="O199" s="83"/>
      <c r="P199" s="83"/>
      <c r="Q199" s="83"/>
      <c r="R199" s="83"/>
      <c r="S199" s="83"/>
      <c r="T199" s="83"/>
    </row>
    <row r="200" spans="2:20">
      <c r="B200" s="83"/>
      <c r="C200" s="83"/>
      <c r="D200" s="83"/>
      <c r="E200" s="83"/>
      <c r="F200" s="83"/>
      <c r="G200" s="83"/>
      <c r="H200" s="83"/>
      <c r="I200" s="83"/>
      <c r="J200" s="83"/>
      <c r="K200" s="83"/>
      <c r="L200" s="83"/>
      <c r="M200" s="83"/>
      <c r="N200" s="83"/>
      <c r="O200" s="83"/>
      <c r="P200" s="83"/>
      <c r="Q200" s="83"/>
      <c r="R200" s="83"/>
      <c r="S200" s="83"/>
      <c r="T200" s="83"/>
    </row>
    <row r="201" spans="2:20">
      <c r="B201" s="83"/>
      <c r="C201" s="83"/>
      <c r="D201" s="83"/>
      <c r="E201" s="83"/>
      <c r="F201" s="83"/>
      <c r="G201" s="83"/>
      <c r="H201" s="83"/>
      <c r="I201" s="83"/>
      <c r="J201" s="83"/>
      <c r="K201" s="83"/>
      <c r="L201" s="83"/>
      <c r="M201" s="83"/>
      <c r="N201" s="83"/>
      <c r="O201" s="83"/>
      <c r="P201" s="83"/>
      <c r="Q201" s="83"/>
      <c r="R201" s="83"/>
      <c r="S201" s="83"/>
      <c r="T201" s="83"/>
    </row>
    <row r="202" spans="2:20">
      <c r="B202" s="83"/>
      <c r="C202" s="83"/>
      <c r="D202" s="83"/>
      <c r="E202" s="83"/>
      <c r="F202" s="83"/>
      <c r="G202" s="83"/>
      <c r="H202" s="83"/>
      <c r="I202" s="83"/>
      <c r="J202" s="83"/>
      <c r="K202" s="83"/>
      <c r="L202" s="83"/>
      <c r="M202" s="83"/>
      <c r="N202" s="83"/>
      <c r="O202" s="83"/>
      <c r="P202" s="83"/>
      <c r="Q202" s="83"/>
      <c r="R202" s="83"/>
      <c r="S202" s="83"/>
      <c r="T202" s="83"/>
    </row>
    <row r="203" spans="2:20">
      <c r="B203" s="83"/>
      <c r="C203" s="83"/>
      <c r="D203" s="83"/>
      <c r="E203" s="83"/>
      <c r="F203" s="83"/>
      <c r="G203" s="83"/>
      <c r="H203" s="83"/>
      <c r="I203" s="83"/>
      <c r="J203" s="83"/>
      <c r="K203" s="83"/>
      <c r="L203" s="83"/>
      <c r="M203" s="83"/>
      <c r="N203" s="83"/>
      <c r="O203" s="83"/>
      <c r="P203" s="83"/>
      <c r="Q203" s="83"/>
      <c r="R203" s="83"/>
      <c r="S203" s="83"/>
      <c r="T203" s="83"/>
    </row>
    <row r="204" spans="2:20">
      <c r="B204" s="83"/>
      <c r="C204" s="83"/>
      <c r="D204" s="83"/>
      <c r="E204" s="83"/>
      <c r="F204" s="83"/>
      <c r="G204" s="83"/>
      <c r="H204" s="83"/>
      <c r="I204" s="83"/>
      <c r="J204" s="83"/>
      <c r="K204" s="83"/>
      <c r="L204" s="83"/>
      <c r="M204" s="83"/>
      <c r="N204" s="83"/>
      <c r="O204" s="83"/>
      <c r="P204" s="83"/>
      <c r="Q204" s="83"/>
      <c r="R204" s="83"/>
      <c r="S204" s="83"/>
      <c r="T204" s="83"/>
    </row>
    <row r="205" spans="2:20">
      <c r="B205" s="83"/>
      <c r="C205" s="83"/>
      <c r="D205" s="83"/>
      <c r="E205" s="83"/>
      <c r="F205" s="83"/>
      <c r="G205" s="83"/>
      <c r="H205" s="83"/>
      <c r="I205" s="83"/>
      <c r="J205" s="83"/>
      <c r="K205" s="83"/>
      <c r="L205" s="83"/>
      <c r="M205" s="83"/>
      <c r="N205" s="83"/>
      <c r="O205" s="83"/>
      <c r="P205" s="83"/>
      <c r="Q205" s="83"/>
      <c r="R205" s="83"/>
      <c r="S205" s="83"/>
      <c r="T205" s="83"/>
    </row>
    <row r="206" spans="2:20">
      <c r="B206" s="83"/>
      <c r="C206" s="83"/>
      <c r="D206" s="83"/>
      <c r="E206" s="83"/>
      <c r="F206" s="83"/>
      <c r="G206" s="83"/>
      <c r="H206" s="83"/>
      <c r="I206" s="83"/>
      <c r="J206" s="83"/>
      <c r="K206" s="83"/>
      <c r="L206" s="83"/>
      <c r="M206" s="83"/>
      <c r="N206" s="83"/>
      <c r="O206" s="83"/>
      <c r="P206" s="83"/>
      <c r="Q206" s="83"/>
      <c r="R206" s="83"/>
      <c r="S206" s="83"/>
      <c r="T206" s="83"/>
    </row>
    <row r="207" spans="2:20">
      <c r="B207" s="83"/>
      <c r="C207" s="83"/>
      <c r="D207" s="83"/>
      <c r="E207" s="83"/>
      <c r="F207" s="83"/>
      <c r="G207" s="83"/>
      <c r="H207" s="83"/>
      <c r="I207" s="83"/>
      <c r="J207" s="83"/>
      <c r="K207" s="83"/>
      <c r="L207" s="83"/>
      <c r="M207" s="83"/>
      <c r="N207" s="83"/>
      <c r="O207" s="83"/>
      <c r="P207" s="83"/>
      <c r="Q207" s="83"/>
      <c r="R207" s="83"/>
      <c r="S207" s="83"/>
      <c r="T207" s="83"/>
    </row>
    <row r="208" spans="2:20">
      <c r="B208" s="83"/>
      <c r="C208" s="83"/>
      <c r="D208" s="83"/>
      <c r="E208" s="83"/>
      <c r="F208" s="83"/>
      <c r="G208" s="83"/>
      <c r="H208" s="83"/>
      <c r="I208" s="83"/>
      <c r="J208" s="83"/>
      <c r="K208" s="83"/>
      <c r="L208" s="83"/>
      <c r="M208" s="83"/>
      <c r="N208" s="83"/>
      <c r="O208" s="83"/>
      <c r="P208" s="83"/>
      <c r="Q208" s="83"/>
      <c r="R208" s="83"/>
      <c r="S208" s="83"/>
      <c r="T208" s="83"/>
    </row>
    <row r="209" spans="2:20">
      <c r="B209" s="83"/>
      <c r="C209" s="83"/>
      <c r="D209" s="83"/>
      <c r="E209" s="83"/>
      <c r="F209" s="83"/>
      <c r="G209" s="83"/>
      <c r="H209" s="83"/>
      <c r="I209" s="83"/>
      <c r="J209" s="83"/>
      <c r="K209" s="83"/>
      <c r="L209" s="83"/>
      <c r="M209" s="83"/>
      <c r="N209" s="83"/>
      <c r="O209" s="83"/>
      <c r="P209" s="83"/>
      <c r="Q209" s="83"/>
      <c r="R209" s="83"/>
      <c r="S209" s="83"/>
      <c r="T209" s="83"/>
    </row>
    <row r="210" spans="2:20">
      <c r="B210" s="83"/>
      <c r="C210" s="83"/>
      <c r="D210" s="83"/>
      <c r="E210" s="83"/>
      <c r="F210" s="83"/>
      <c r="G210" s="83"/>
      <c r="H210" s="83"/>
      <c r="I210" s="83"/>
      <c r="J210" s="83"/>
      <c r="K210" s="83"/>
      <c r="L210" s="83"/>
      <c r="M210" s="83"/>
      <c r="N210" s="83"/>
      <c r="O210" s="83"/>
      <c r="P210" s="83"/>
      <c r="Q210" s="83"/>
      <c r="R210" s="83"/>
      <c r="S210" s="83"/>
      <c r="T210" s="83"/>
    </row>
    <row r="211" spans="2:20">
      <c r="B211" s="83"/>
      <c r="C211" s="83"/>
      <c r="D211" s="83"/>
      <c r="E211" s="83"/>
      <c r="F211" s="83"/>
      <c r="G211" s="83"/>
      <c r="H211" s="83"/>
      <c r="I211" s="83"/>
      <c r="J211" s="83"/>
      <c r="K211" s="83"/>
      <c r="L211" s="83"/>
      <c r="M211" s="83"/>
      <c r="N211" s="83"/>
      <c r="O211" s="83"/>
      <c r="P211" s="83"/>
      <c r="Q211" s="83"/>
      <c r="R211" s="83"/>
      <c r="S211" s="83"/>
      <c r="T211" s="83"/>
    </row>
    <row r="212" spans="2:20">
      <c r="B212" s="83"/>
      <c r="C212" s="83"/>
      <c r="D212" s="83"/>
      <c r="E212" s="83"/>
      <c r="F212" s="83"/>
      <c r="G212" s="83"/>
      <c r="H212" s="83"/>
      <c r="I212" s="83"/>
      <c r="J212" s="83"/>
      <c r="K212" s="83"/>
      <c r="L212" s="83"/>
      <c r="M212" s="83"/>
      <c r="N212" s="83"/>
      <c r="O212" s="83"/>
      <c r="P212" s="83"/>
      <c r="Q212" s="83"/>
      <c r="R212" s="83"/>
      <c r="S212" s="83"/>
      <c r="T212" s="83"/>
    </row>
    <row r="213" spans="2:20">
      <c r="B213" s="83"/>
      <c r="C213" s="83"/>
      <c r="D213" s="83"/>
      <c r="E213" s="83"/>
      <c r="F213" s="83"/>
      <c r="G213" s="83"/>
      <c r="H213" s="83"/>
      <c r="I213" s="83"/>
      <c r="J213" s="83"/>
      <c r="K213" s="83"/>
      <c r="L213" s="83"/>
      <c r="M213" s="83"/>
      <c r="N213" s="83"/>
      <c r="O213" s="83"/>
      <c r="P213" s="83"/>
      <c r="Q213" s="83"/>
      <c r="R213" s="83"/>
      <c r="S213" s="83"/>
      <c r="T213" s="83"/>
    </row>
    <row r="214" spans="2:20">
      <c r="B214" s="83"/>
      <c r="C214" s="83"/>
      <c r="D214" s="83"/>
      <c r="E214" s="83"/>
      <c r="F214" s="83"/>
      <c r="G214" s="83"/>
      <c r="H214" s="83"/>
      <c r="I214" s="83"/>
      <c r="J214" s="83"/>
      <c r="K214" s="83"/>
      <c r="L214" s="83"/>
      <c r="M214" s="83"/>
      <c r="N214" s="83"/>
      <c r="O214" s="83"/>
      <c r="P214" s="83"/>
      <c r="Q214" s="83"/>
      <c r="R214" s="83"/>
      <c r="S214" s="83"/>
      <c r="T214" s="83"/>
    </row>
    <row r="215" spans="2:20">
      <c r="B215" s="83"/>
      <c r="C215" s="83"/>
      <c r="D215" s="83"/>
      <c r="E215" s="83"/>
      <c r="F215" s="83"/>
      <c r="G215" s="83"/>
      <c r="H215" s="83"/>
      <c r="I215" s="83"/>
      <c r="J215" s="83"/>
      <c r="K215" s="83"/>
      <c r="L215" s="83"/>
      <c r="M215" s="83"/>
      <c r="N215" s="83"/>
      <c r="O215" s="83"/>
      <c r="P215" s="83"/>
      <c r="Q215" s="83"/>
      <c r="R215" s="83"/>
      <c r="S215" s="83"/>
      <c r="T215" s="83"/>
    </row>
    <row r="216" spans="2:20">
      <c r="B216" s="83"/>
      <c r="C216" s="83"/>
      <c r="D216" s="83"/>
      <c r="E216" s="83"/>
      <c r="F216" s="83"/>
      <c r="G216" s="83"/>
      <c r="H216" s="83"/>
      <c r="I216" s="83"/>
      <c r="J216" s="83"/>
      <c r="K216" s="83"/>
      <c r="L216" s="83"/>
      <c r="M216" s="83"/>
      <c r="N216" s="83"/>
      <c r="O216" s="83"/>
      <c r="P216" s="83"/>
      <c r="Q216" s="83"/>
      <c r="R216" s="83"/>
      <c r="S216" s="83"/>
      <c r="T216" s="83"/>
    </row>
    <row r="217" spans="2:20">
      <c r="B217" s="83"/>
      <c r="C217" s="83"/>
      <c r="D217" s="83"/>
      <c r="E217" s="83"/>
      <c r="F217" s="83"/>
      <c r="G217" s="83"/>
      <c r="H217" s="83"/>
      <c r="I217" s="83"/>
      <c r="J217" s="83"/>
      <c r="K217" s="83"/>
      <c r="L217" s="83"/>
      <c r="M217" s="83"/>
      <c r="N217" s="83"/>
      <c r="O217" s="83"/>
      <c r="P217" s="83"/>
      <c r="Q217" s="83"/>
      <c r="R217" s="83"/>
      <c r="S217" s="83"/>
      <c r="T217" s="83"/>
    </row>
    <row r="218" spans="2:20">
      <c r="B218" s="83"/>
      <c r="C218" s="83"/>
      <c r="D218" s="83"/>
      <c r="E218" s="83"/>
      <c r="F218" s="83"/>
      <c r="G218" s="83"/>
      <c r="H218" s="83"/>
      <c r="I218" s="83"/>
      <c r="J218" s="83"/>
      <c r="K218" s="83"/>
      <c r="L218" s="83"/>
      <c r="M218" s="83"/>
      <c r="N218" s="83"/>
      <c r="O218" s="83"/>
      <c r="P218" s="83"/>
      <c r="Q218" s="83"/>
      <c r="R218" s="83"/>
      <c r="S218" s="83"/>
      <c r="T218" s="83"/>
    </row>
    <row r="219" spans="2:20">
      <c r="B219" s="83"/>
      <c r="C219" s="83"/>
      <c r="D219" s="83"/>
      <c r="E219" s="83"/>
      <c r="F219" s="83"/>
      <c r="G219" s="83"/>
      <c r="H219" s="83"/>
      <c r="I219" s="83"/>
      <c r="J219" s="83"/>
      <c r="K219" s="83"/>
      <c r="L219" s="83"/>
      <c r="M219" s="83"/>
      <c r="N219" s="83"/>
      <c r="O219" s="83"/>
      <c r="P219" s="83"/>
      <c r="Q219" s="83"/>
      <c r="R219" s="83"/>
      <c r="S219" s="83"/>
      <c r="T219" s="83"/>
    </row>
    <row r="220" spans="2:20">
      <c r="B220" s="83"/>
      <c r="C220" s="83"/>
      <c r="D220" s="83"/>
      <c r="E220" s="83"/>
      <c r="F220" s="83"/>
      <c r="G220" s="83"/>
      <c r="H220" s="83"/>
      <c r="I220" s="83"/>
      <c r="J220" s="83"/>
      <c r="K220" s="83"/>
      <c r="L220" s="83"/>
      <c r="M220" s="83"/>
      <c r="N220" s="83"/>
      <c r="O220" s="83"/>
      <c r="P220" s="83"/>
      <c r="Q220" s="83"/>
      <c r="R220" s="83"/>
      <c r="S220" s="83"/>
      <c r="T220" s="83"/>
    </row>
    <row r="221" spans="2:20">
      <c r="B221" s="83"/>
      <c r="C221" s="83"/>
      <c r="D221" s="83"/>
      <c r="E221" s="83"/>
      <c r="F221" s="83"/>
      <c r="G221" s="83"/>
      <c r="H221" s="83"/>
      <c r="I221" s="83"/>
      <c r="J221" s="83"/>
      <c r="K221" s="83"/>
      <c r="L221" s="83"/>
      <c r="M221" s="83"/>
      <c r="N221" s="83"/>
      <c r="O221" s="83"/>
      <c r="P221" s="83"/>
      <c r="Q221" s="83"/>
      <c r="R221" s="83"/>
      <c r="S221" s="83"/>
      <c r="T221" s="83"/>
    </row>
    <row r="222" spans="2:20">
      <c r="B222" s="83"/>
      <c r="C222" s="83"/>
      <c r="D222" s="83"/>
      <c r="E222" s="83"/>
      <c r="F222" s="83"/>
      <c r="G222" s="83"/>
      <c r="H222" s="83"/>
      <c r="I222" s="83"/>
      <c r="J222" s="83"/>
      <c r="K222" s="83"/>
      <c r="L222" s="83"/>
      <c r="M222" s="83"/>
      <c r="N222" s="83"/>
      <c r="O222" s="83"/>
      <c r="P222" s="83"/>
      <c r="Q222" s="83"/>
      <c r="R222" s="83"/>
      <c r="S222" s="83"/>
      <c r="T222" s="83"/>
    </row>
    <row r="223" spans="2:20">
      <c r="B223" s="83"/>
      <c r="C223" s="83"/>
      <c r="D223" s="83"/>
      <c r="E223" s="83"/>
      <c r="F223" s="83"/>
      <c r="G223" s="83"/>
      <c r="H223" s="83"/>
      <c r="I223" s="83"/>
      <c r="J223" s="83"/>
      <c r="K223" s="83"/>
      <c r="L223" s="83"/>
      <c r="M223" s="83"/>
      <c r="N223" s="83"/>
      <c r="O223" s="83"/>
      <c r="P223" s="83"/>
      <c r="Q223" s="83"/>
      <c r="R223" s="83"/>
      <c r="S223" s="83"/>
      <c r="T223" s="83"/>
    </row>
    <row r="224" spans="2:20">
      <c r="B224" s="83"/>
      <c r="C224" s="83"/>
      <c r="D224" s="83"/>
      <c r="E224" s="83"/>
      <c r="F224" s="83"/>
      <c r="G224" s="83"/>
      <c r="H224" s="83"/>
      <c r="I224" s="83"/>
      <c r="J224" s="83"/>
      <c r="K224" s="83"/>
      <c r="L224" s="83"/>
      <c r="M224" s="83"/>
      <c r="N224" s="83"/>
      <c r="O224" s="83"/>
      <c r="P224" s="83"/>
      <c r="Q224" s="83"/>
      <c r="R224" s="83"/>
      <c r="S224" s="83"/>
      <c r="T224" s="83"/>
    </row>
    <row r="225" spans="2:20">
      <c r="B225" s="83"/>
      <c r="C225" s="83"/>
      <c r="D225" s="83"/>
      <c r="E225" s="83"/>
      <c r="F225" s="83"/>
      <c r="G225" s="83"/>
      <c r="H225" s="83"/>
      <c r="I225" s="83"/>
      <c r="J225" s="83"/>
      <c r="K225" s="83"/>
      <c r="L225" s="83"/>
      <c r="M225" s="83"/>
      <c r="N225" s="83"/>
      <c r="O225" s="83"/>
      <c r="P225" s="83"/>
      <c r="Q225" s="83"/>
      <c r="R225" s="83"/>
      <c r="S225" s="83"/>
      <c r="T225" s="83"/>
    </row>
    <row r="226" spans="2:20">
      <c r="B226" s="83"/>
      <c r="C226" s="83"/>
      <c r="D226" s="83"/>
      <c r="E226" s="83"/>
      <c r="F226" s="83"/>
      <c r="G226" s="83"/>
      <c r="H226" s="83"/>
      <c r="I226" s="83"/>
      <c r="J226" s="83"/>
      <c r="K226" s="83"/>
      <c r="L226" s="83"/>
      <c r="M226" s="83"/>
      <c r="N226" s="83"/>
      <c r="O226" s="83"/>
      <c r="P226" s="83"/>
      <c r="Q226" s="83"/>
      <c r="R226" s="83"/>
      <c r="S226" s="83"/>
      <c r="T226" s="83"/>
    </row>
    <row r="227" spans="2:20">
      <c r="B227" s="83"/>
      <c r="C227" s="83"/>
      <c r="D227" s="83"/>
      <c r="E227" s="83"/>
      <c r="F227" s="83"/>
      <c r="G227" s="83"/>
      <c r="H227" s="83"/>
      <c r="I227" s="83"/>
      <c r="J227" s="83"/>
      <c r="K227" s="83"/>
      <c r="L227" s="83"/>
      <c r="M227" s="83"/>
      <c r="N227" s="83"/>
      <c r="O227" s="83"/>
      <c r="P227" s="83"/>
      <c r="Q227" s="83"/>
      <c r="R227" s="83"/>
      <c r="S227" s="83"/>
      <c r="T227" s="83"/>
    </row>
    <row r="228" spans="2:20">
      <c r="B228" s="83"/>
      <c r="C228" s="83"/>
      <c r="D228" s="83"/>
      <c r="E228" s="83"/>
      <c r="F228" s="83"/>
      <c r="G228" s="83"/>
      <c r="H228" s="83"/>
      <c r="I228" s="83"/>
      <c r="J228" s="83"/>
      <c r="K228" s="83"/>
      <c r="L228" s="83"/>
      <c r="M228" s="83"/>
      <c r="N228" s="83"/>
      <c r="O228" s="83"/>
      <c r="P228" s="83"/>
      <c r="Q228" s="83"/>
      <c r="R228" s="83"/>
      <c r="S228" s="83"/>
      <c r="T228" s="83"/>
    </row>
    <row r="229" spans="2:20">
      <c r="B229" s="83"/>
      <c r="C229" s="83"/>
      <c r="D229" s="83"/>
      <c r="E229" s="83"/>
      <c r="F229" s="83"/>
      <c r="G229" s="83"/>
      <c r="H229" s="83"/>
      <c r="I229" s="83"/>
      <c r="J229" s="83"/>
      <c r="K229" s="83"/>
      <c r="L229" s="83"/>
      <c r="M229" s="83"/>
      <c r="N229" s="83"/>
      <c r="O229" s="83"/>
      <c r="P229" s="83"/>
      <c r="Q229" s="83"/>
      <c r="R229" s="83"/>
      <c r="S229" s="83"/>
      <c r="T229" s="83"/>
    </row>
    <row r="230" spans="2:20">
      <c r="B230" s="83"/>
      <c r="C230" s="83"/>
      <c r="D230" s="83"/>
      <c r="E230" s="83"/>
      <c r="F230" s="83"/>
      <c r="G230" s="83"/>
      <c r="H230" s="83"/>
      <c r="I230" s="83"/>
      <c r="J230" s="83"/>
      <c r="K230" s="83"/>
      <c r="L230" s="83"/>
      <c r="M230" s="83"/>
      <c r="N230" s="83"/>
      <c r="O230" s="83"/>
      <c r="P230" s="83"/>
      <c r="Q230" s="83"/>
      <c r="R230" s="83"/>
      <c r="S230" s="83"/>
      <c r="T230" s="83"/>
    </row>
    <row r="231" spans="2:20">
      <c r="B231" s="83"/>
      <c r="C231" s="83"/>
      <c r="D231" s="83"/>
      <c r="E231" s="83"/>
      <c r="F231" s="83"/>
      <c r="G231" s="83"/>
      <c r="H231" s="83"/>
      <c r="I231" s="83"/>
      <c r="J231" s="83"/>
      <c r="K231" s="83"/>
      <c r="L231" s="83"/>
      <c r="M231" s="83"/>
      <c r="N231" s="83"/>
      <c r="O231" s="83"/>
      <c r="P231" s="83"/>
      <c r="Q231" s="83"/>
      <c r="R231" s="83"/>
      <c r="S231" s="83"/>
      <c r="T231" s="83"/>
    </row>
    <row r="232" spans="2:20">
      <c r="B232" s="83"/>
      <c r="C232" s="83"/>
      <c r="D232" s="83"/>
      <c r="E232" s="83"/>
      <c r="F232" s="83"/>
      <c r="G232" s="83"/>
      <c r="H232" s="83"/>
      <c r="I232" s="83"/>
      <c r="J232" s="83"/>
      <c r="K232" s="83"/>
      <c r="L232" s="83"/>
      <c r="M232" s="83"/>
      <c r="N232" s="83"/>
      <c r="O232" s="83"/>
      <c r="P232" s="83"/>
      <c r="Q232" s="83"/>
      <c r="R232" s="83"/>
      <c r="S232" s="83"/>
      <c r="T232" s="83"/>
    </row>
    <row r="233" spans="2:20">
      <c r="B233" s="83"/>
      <c r="C233" s="83"/>
      <c r="D233" s="83"/>
      <c r="E233" s="83"/>
      <c r="F233" s="83"/>
      <c r="G233" s="83"/>
      <c r="H233" s="83"/>
      <c r="I233" s="83"/>
      <c r="J233" s="83"/>
      <c r="K233" s="83"/>
      <c r="L233" s="83"/>
      <c r="M233" s="83"/>
      <c r="N233" s="83"/>
      <c r="O233" s="83"/>
      <c r="P233" s="83"/>
      <c r="Q233" s="83"/>
      <c r="R233" s="83"/>
      <c r="S233" s="83"/>
      <c r="T233" s="83"/>
    </row>
    <row r="234" spans="2:20">
      <c r="B234" s="83"/>
      <c r="C234" s="83"/>
      <c r="D234" s="83"/>
      <c r="E234" s="83"/>
      <c r="F234" s="83"/>
      <c r="G234" s="83"/>
      <c r="H234" s="83"/>
      <c r="I234" s="83"/>
      <c r="J234" s="83"/>
      <c r="K234" s="83"/>
      <c r="L234" s="83"/>
      <c r="M234" s="83"/>
      <c r="N234" s="83"/>
      <c r="O234" s="83"/>
      <c r="P234" s="83"/>
      <c r="Q234" s="83"/>
      <c r="R234" s="83"/>
      <c r="S234" s="83"/>
      <c r="T234" s="83"/>
    </row>
    <row r="235" spans="2:20">
      <c r="B235" s="83"/>
      <c r="C235" s="83"/>
      <c r="D235" s="83"/>
      <c r="E235" s="83"/>
      <c r="F235" s="83"/>
      <c r="G235" s="83"/>
      <c r="H235" s="83"/>
      <c r="I235" s="83"/>
      <c r="J235" s="83"/>
      <c r="K235" s="83"/>
      <c r="L235" s="83"/>
      <c r="M235" s="83"/>
      <c r="N235" s="83"/>
      <c r="O235" s="83"/>
      <c r="P235" s="83"/>
      <c r="Q235" s="83"/>
      <c r="R235" s="83"/>
      <c r="S235" s="83"/>
      <c r="T235" s="83"/>
    </row>
    <row r="236" spans="2:20">
      <c r="B236" s="83"/>
      <c r="C236" s="83"/>
      <c r="D236" s="83"/>
      <c r="E236" s="83"/>
      <c r="F236" s="83"/>
      <c r="G236" s="83"/>
      <c r="H236" s="83"/>
      <c r="I236" s="83"/>
      <c r="J236" s="83"/>
      <c r="K236" s="83"/>
      <c r="L236" s="83"/>
      <c r="M236" s="83"/>
      <c r="N236" s="83"/>
      <c r="O236" s="83"/>
      <c r="P236" s="83"/>
      <c r="Q236" s="83"/>
      <c r="R236" s="83"/>
      <c r="S236" s="83"/>
      <c r="T236" s="83"/>
    </row>
    <row r="237" spans="2:20">
      <c r="B237" s="83"/>
      <c r="C237" s="83"/>
      <c r="D237" s="83"/>
      <c r="E237" s="83"/>
      <c r="F237" s="83"/>
      <c r="G237" s="83"/>
      <c r="H237" s="83"/>
      <c r="I237" s="83"/>
      <c r="J237" s="83"/>
      <c r="K237" s="83"/>
      <c r="L237" s="83"/>
      <c r="M237" s="83"/>
      <c r="N237" s="83"/>
      <c r="O237" s="83"/>
      <c r="P237" s="83"/>
      <c r="Q237" s="83"/>
      <c r="R237" s="83"/>
      <c r="S237" s="83"/>
      <c r="T237" s="83"/>
    </row>
    <row r="238" spans="2:20">
      <c r="B238" s="83"/>
      <c r="C238" s="83"/>
      <c r="D238" s="83"/>
      <c r="E238" s="83"/>
      <c r="F238" s="83"/>
      <c r="G238" s="83"/>
      <c r="H238" s="83"/>
      <c r="I238" s="83"/>
      <c r="J238" s="83"/>
      <c r="K238" s="83"/>
      <c r="L238" s="83"/>
      <c r="M238" s="83"/>
      <c r="N238" s="83"/>
      <c r="O238" s="83"/>
      <c r="P238" s="83"/>
      <c r="Q238" s="83"/>
      <c r="R238" s="83"/>
      <c r="S238" s="83"/>
      <c r="T238" s="83"/>
    </row>
    <row r="239" spans="2:20">
      <c r="B239" s="83"/>
      <c r="C239" s="83"/>
      <c r="D239" s="83"/>
      <c r="E239" s="83"/>
      <c r="F239" s="83"/>
      <c r="G239" s="83"/>
      <c r="H239" s="83"/>
      <c r="I239" s="83"/>
      <c r="J239" s="83"/>
      <c r="K239" s="83"/>
      <c r="L239" s="83"/>
      <c r="M239" s="83"/>
      <c r="N239" s="83"/>
      <c r="O239" s="83"/>
      <c r="P239" s="83"/>
      <c r="Q239" s="83"/>
      <c r="R239" s="83"/>
      <c r="S239" s="83"/>
      <c r="T239" s="83"/>
    </row>
    <row r="240" spans="2:20">
      <c r="B240" s="83"/>
      <c r="C240" s="83"/>
      <c r="D240" s="83"/>
      <c r="E240" s="83"/>
      <c r="F240" s="83"/>
      <c r="G240" s="83"/>
      <c r="H240" s="83"/>
      <c r="I240" s="83"/>
      <c r="J240" s="83"/>
      <c r="K240" s="83"/>
      <c r="L240" s="83"/>
      <c r="M240" s="83"/>
      <c r="N240" s="83"/>
      <c r="O240" s="83"/>
      <c r="P240" s="83"/>
      <c r="Q240" s="83"/>
      <c r="R240" s="83"/>
      <c r="S240" s="83"/>
      <c r="T240" s="83"/>
    </row>
    <row r="241" spans="2:20">
      <c r="B241" s="83"/>
      <c r="C241" s="83"/>
      <c r="D241" s="83"/>
      <c r="E241" s="83"/>
      <c r="F241" s="83"/>
      <c r="G241" s="83"/>
      <c r="H241" s="83"/>
      <c r="I241" s="83"/>
      <c r="J241" s="83"/>
      <c r="K241" s="83"/>
      <c r="L241" s="83"/>
      <c r="M241" s="83"/>
      <c r="N241" s="83"/>
      <c r="O241" s="83"/>
      <c r="P241" s="83"/>
      <c r="Q241" s="83"/>
      <c r="R241" s="83"/>
      <c r="S241" s="83"/>
      <c r="T241" s="83"/>
    </row>
    <row r="242" spans="2:20">
      <c r="B242" s="83"/>
      <c r="C242" s="83"/>
      <c r="D242" s="83"/>
      <c r="E242" s="83"/>
      <c r="F242" s="83"/>
      <c r="G242" s="83"/>
      <c r="H242" s="83"/>
      <c r="I242" s="83"/>
      <c r="J242" s="83"/>
      <c r="K242" s="83"/>
      <c r="L242" s="83"/>
      <c r="M242" s="83"/>
      <c r="N242" s="83"/>
      <c r="O242" s="83"/>
      <c r="P242" s="83"/>
      <c r="Q242" s="83"/>
      <c r="R242" s="83"/>
      <c r="S242" s="83"/>
      <c r="T242" s="83"/>
    </row>
    <row r="243" spans="2:20">
      <c r="B243" s="83"/>
      <c r="C243" s="83"/>
      <c r="D243" s="83"/>
      <c r="E243" s="83"/>
      <c r="F243" s="83"/>
      <c r="G243" s="83"/>
      <c r="H243" s="83"/>
      <c r="I243" s="83"/>
      <c r="J243" s="83"/>
      <c r="K243" s="83"/>
      <c r="L243" s="83"/>
      <c r="M243" s="83"/>
      <c r="N243" s="83"/>
      <c r="O243" s="83"/>
      <c r="P243" s="83"/>
      <c r="Q243" s="83"/>
      <c r="R243" s="83"/>
      <c r="S243" s="83"/>
      <c r="T243" s="83"/>
    </row>
    <row r="244" spans="2:20">
      <c r="B244" s="83"/>
      <c r="C244" s="83"/>
      <c r="D244" s="83"/>
      <c r="E244" s="83"/>
      <c r="F244" s="83"/>
      <c r="G244" s="83"/>
      <c r="H244" s="83"/>
      <c r="I244" s="83"/>
      <c r="J244" s="83"/>
      <c r="K244" s="83"/>
      <c r="L244" s="83"/>
      <c r="M244" s="83"/>
      <c r="N244" s="83"/>
      <c r="O244" s="83"/>
      <c r="P244" s="83"/>
      <c r="Q244" s="83"/>
      <c r="R244" s="83"/>
      <c r="S244" s="83"/>
      <c r="T244" s="83"/>
    </row>
    <row r="245" spans="2:20">
      <c r="B245" s="83"/>
      <c r="C245" s="83"/>
      <c r="D245" s="83"/>
      <c r="E245" s="83"/>
      <c r="F245" s="83"/>
      <c r="G245" s="83"/>
      <c r="H245" s="83"/>
      <c r="I245" s="83"/>
      <c r="J245" s="83"/>
      <c r="K245" s="83"/>
      <c r="L245" s="83"/>
      <c r="M245" s="83"/>
      <c r="N245" s="83"/>
      <c r="O245" s="83"/>
      <c r="P245" s="83"/>
      <c r="Q245" s="83"/>
      <c r="R245" s="83"/>
      <c r="S245" s="83"/>
      <c r="T245" s="83"/>
    </row>
    <row r="246" spans="2:20">
      <c r="B246" s="83"/>
      <c r="C246" s="83"/>
      <c r="D246" s="83"/>
      <c r="E246" s="83"/>
      <c r="F246" s="83"/>
      <c r="G246" s="83"/>
      <c r="H246" s="83"/>
      <c r="I246" s="83"/>
      <c r="J246" s="83"/>
      <c r="K246" s="83"/>
      <c r="L246" s="83"/>
      <c r="M246" s="83"/>
      <c r="N246" s="83"/>
      <c r="O246" s="83"/>
      <c r="P246" s="83"/>
      <c r="Q246" s="83"/>
      <c r="R246" s="83"/>
      <c r="S246" s="83"/>
      <c r="T246" s="83"/>
    </row>
    <row r="247" spans="2:20">
      <c r="B247" s="83"/>
      <c r="C247" s="83"/>
      <c r="D247" s="83"/>
      <c r="E247" s="83"/>
      <c r="F247" s="83"/>
      <c r="G247" s="83"/>
      <c r="H247" s="83"/>
      <c r="I247" s="83"/>
      <c r="J247" s="83"/>
      <c r="K247" s="83"/>
      <c r="L247" s="83"/>
      <c r="M247" s="83"/>
      <c r="N247" s="83"/>
      <c r="O247" s="83"/>
      <c r="P247" s="83"/>
      <c r="Q247" s="83"/>
      <c r="R247" s="83"/>
      <c r="S247" s="83"/>
      <c r="T247" s="83"/>
    </row>
    <row r="248" spans="2:20">
      <c r="B248" s="83"/>
      <c r="C248" s="83"/>
      <c r="D248" s="83"/>
      <c r="E248" s="83"/>
      <c r="F248" s="83"/>
      <c r="G248" s="83"/>
      <c r="H248" s="83"/>
      <c r="I248" s="83"/>
      <c r="J248" s="83"/>
      <c r="K248" s="83"/>
      <c r="L248" s="83"/>
      <c r="M248" s="83"/>
      <c r="N248" s="83"/>
      <c r="O248" s="83"/>
      <c r="P248" s="83"/>
      <c r="Q248" s="83"/>
      <c r="R248" s="83"/>
      <c r="S248" s="83"/>
      <c r="T248" s="83"/>
    </row>
    <row r="249" spans="2:20">
      <c r="B249" s="83"/>
      <c r="C249" s="83"/>
      <c r="D249" s="83"/>
      <c r="E249" s="83"/>
      <c r="F249" s="83"/>
      <c r="G249" s="83"/>
      <c r="H249" s="83"/>
      <c r="I249" s="83"/>
      <c r="J249" s="83"/>
      <c r="K249" s="83"/>
      <c r="L249" s="83"/>
      <c r="M249" s="83"/>
      <c r="N249" s="83"/>
      <c r="O249" s="83"/>
      <c r="P249" s="83"/>
      <c r="Q249" s="83"/>
      <c r="R249" s="83"/>
      <c r="S249" s="83"/>
      <c r="T249" s="83"/>
    </row>
    <row r="250" spans="2:20">
      <c r="B250" s="83"/>
      <c r="C250" s="83"/>
      <c r="D250" s="83"/>
      <c r="E250" s="83"/>
      <c r="F250" s="83"/>
      <c r="G250" s="83"/>
      <c r="H250" s="83"/>
      <c r="I250" s="83"/>
      <c r="J250" s="83"/>
      <c r="K250" s="83"/>
      <c r="L250" s="83"/>
      <c r="M250" s="83"/>
      <c r="N250" s="83"/>
      <c r="O250" s="83"/>
      <c r="P250" s="83"/>
      <c r="Q250" s="83"/>
      <c r="R250" s="83"/>
      <c r="S250" s="83"/>
      <c r="T250" s="83"/>
    </row>
    <row r="251" spans="2:20">
      <c r="B251" s="83"/>
      <c r="C251" s="83"/>
      <c r="D251" s="83"/>
      <c r="E251" s="83"/>
      <c r="F251" s="83"/>
      <c r="G251" s="83"/>
      <c r="H251" s="83"/>
      <c r="I251" s="83"/>
      <c r="J251" s="83"/>
      <c r="K251" s="83"/>
      <c r="L251" s="83"/>
      <c r="M251" s="83"/>
      <c r="N251" s="83"/>
      <c r="O251" s="83"/>
      <c r="P251" s="83"/>
      <c r="Q251" s="83"/>
      <c r="R251" s="83"/>
      <c r="S251" s="83"/>
      <c r="T251" s="83"/>
    </row>
    <row r="252" spans="2:20">
      <c r="B252" s="83"/>
      <c r="C252" s="83"/>
      <c r="D252" s="83"/>
      <c r="E252" s="83"/>
      <c r="F252" s="83"/>
      <c r="G252" s="83"/>
      <c r="H252" s="83"/>
      <c r="I252" s="83"/>
      <c r="J252" s="83"/>
      <c r="K252" s="83"/>
      <c r="L252" s="83"/>
      <c r="M252" s="83"/>
      <c r="N252" s="83"/>
      <c r="O252" s="83"/>
      <c r="P252" s="83"/>
      <c r="Q252" s="83"/>
      <c r="R252" s="83"/>
      <c r="S252" s="83"/>
      <c r="T252" s="83"/>
    </row>
    <row r="253" spans="2:20">
      <c r="B253" s="83"/>
      <c r="C253" s="83"/>
      <c r="D253" s="83"/>
      <c r="E253" s="83"/>
      <c r="F253" s="83"/>
      <c r="G253" s="83"/>
      <c r="H253" s="83"/>
      <c r="I253" s="83"/>
      <c r="J253" s="83"/>
      <c r="K253" s="83"/>
      <c r="L253" s="83"/>
      <c r="M253" s="83"/>
      <c r="N253" s="83"/>
      <c r="O253" s="83"/>
      <c r="P253" s="83"/>
      <c r="Q253" s="83"/>
      <c r="R253" s="83"/>
      <c r="S253" s="83"/>
      <c r="T253" s="83"/>
    </row>
    <row r="254" spans="2:20">
      <c r="B254" s="83"/>
      <c r="C254" s="83"/>
      <c r="D254" s="83"/>
      <c r="E254" s="83"/>
      <c r="F254" s="83"/>
      <c r="G254" s="83"/>
      <c r="H254" s="83"/>
      <c r="I254" s="83"/>
      <c r="J254" s="83"/>
      <c r="K254" s="83"/>
      <c r="L254" s="83"/>
      <c r="M254" s="83"/>
      <c r="N254" s="83"/>
      <c r="O254" s="83"/>
      <c r="P254" s="83"/>
      <c r="Q254" s="83"/>
      <c r="R254" s="83"/>
      <c r="S254" s="83"/>
      <c r="T254" s="83"/>
    </row>
    <row r="255" spans="2:20">
      <c r="B255" s="83"/>
      <c r="C255" s="83"/>
      <c r="D255" s="83"/>
      <c r="E255" s="83"/>
      <c r="F255" s="83"/>
      <c r="G255" s="83"/>
      <c r="H255" s="83"/>
      <c r="I255" s="83"/>
      <c r="J255" s="83"/>
      <c r="K255" s="83"/>
      <c r="L255" s="83"/>
      <c r="M255" s="83"/>
      <c r="N255" s="83"/>
      <c r="O255" s="83"/>
      <c r="P255" s="83"/>
      <c r="Q255" s="83"/>
      <c r="R255" s="83"/>
      <c r="S255" s="83"/>
      <c r="T255" s="83"/>
    </row>
    <row r="256" spans="2:20">
      <c r="B256" s="83"/>
      <c r="C256" s="83"/>
      <c r="D256" s="83"/>
      <c r="E256" s="83"/>
      <c r="F256" s="83"/>
      <c r="G256" s="83"/>
      <c r="H256" s="83"/>
      <c r="I256" s="83"/>
      <c r="J256" s="83"/>
      <c r="K256" s="83"/>
      <c r="L256" s="83"/>
      <c r="M256" s="83"/>
      <c r="N256" s="83"/>
      <c r="O256" s="83"/>
      <c r="P256" s="83"/>
      <c r="Q256" s="83"/>
      <c r="R256" s="83"/>
      <c r="S256" s="83"/>
      <c r="T256" s="83"/>
    </row>
    <row r="257" spans="2:20">
      <c r="B257" s="83"/>
      <c r="C257" s="83"/>
      <c r="D257" s="83"/>
      <c r="E257" s="83"/>
      <c r="F257" s="83"/>
      <c r="G257" s="83"/>
      <c r="H257" s="83"/>
      <c r="I257" s="83"/>
      <c r="J257" s="83"/>
      <c r="K257" s="83"/>
      <c r="L257" s="83"/>
      <c r="M257" s="83"/>
      <c r="N257" s="83"/>
      <c r="O257" s="83"/>
      <c r="P257" s="83"/>
      <c r="Q257" s="83"/>
      <c r="R257" s="83"/>
      <c r="S257" s="83"/>
      <c r="T257" s="83"/>
    </row>
    <row r="258" spans="2:20">
      <c r="B258" s="83"/>
      <c r="C258" s="83"/>
      <c r="D258" s="83"/>
      <c r="E258" s="83"/>
      <c r="F258" s="83"/>
      <c r="G258" s="83"/>
      <c r="H258" s="83"/>
      <c r="I258" s="83"/>
      <c r="J258" s="83"/>
      <c r="K258" s="83"/>
      <c r="L258" s="83"/>
      <c r="M258" s="83"/>
      <c r="N258" s="83"/>
      <c r="O258" s="83"/>
      <c r="P258" s="83"/>
      <c r="Q258" s="83"/>
      <c r="R258" s="83"/>
      <c r="S258" s="83"/>
      <c r="T258" s="83"/>
    </row>
    <row r="259" spans="2:20">
      <c r="B259" s="83"/>
      <c r="C259" s="83"/>
      <c r="D259" s="83"/>
      <c r="E259" s="83"/>
      <c r="F259" s="83"/>
      <c r="G259" s="83"/>
      <c r="H259" s="83"/>
      <c r="I259" s="83"/>
      <c r="J259" s="83"/>
      <c r="K259" s="83"/>
      <c r="L259" s="83"/>
      <c r="M259" s="83"/>
      <c r="N259" s="83"/>
      <c r="O259" s="83"/>
      <c r="P259" s="83"/>
      <c r="Q259" s="83"/>
      <c r="R259" s="83"/>
      <c r="S259" s="83"/>
      <c r="T259" s="83"/>
    </row>
    <row r="260" spans="2:20">
      <c r="B260" s="83"/>
      <c r="C260" s="83"/>
      <c r="D260" s="83"/>
      <c r="E260" s="83"/>
      <c r="F260" s="83"/>
      <c r="G260" s="83"/>
      <c r="H260" s="83"/>
      <c r="I260" s="83"/>
      <c r="J260" s="83"/>
      <c r="K260" s="83"/>
      <c r="L260" s="83"/>
      <c r="M260" s="83"/>
      <c r="N260" s="83"/>
      <c r="O260" s="83"/>
      <c r="P260" s="83"/>
      <c r="Q260" s="83"/>
      <c r="R260" s="83"/>
      <c r="S260" s="83"/>
      <c r="T260" s="83"/>
    </row>
    <row r="261" spans="2:20">
      <c r="B261" s="83"/>
      <c r="C261" s="83"/>
      <c r="D261" s="83"/>
      <c r="E261" s="83"/>
      <c r="F261" s="83"/>
      <c r="G261" s="83"/>
      <c r="H261" s="83"/>
      <c r="I261" s="83"/>
      <c r="J261" s="83"/>
      <c r="K261" s="83"/>
      <c r="L261" s="83"/>
      <c r="M261" s="83"/>
      <c r="N261" s="83"/>
      <c r="O261" s="83"/>
      <c r="P261" s="83"/>
      <c r="Q261" s="83"/>
      <c r="R261" s="83"/>
      <c r="S261" s="83"/>
      <c r="T261" s="83"/>
    </row>
    <row r="262" spans="2:20">
      <c r="B262" s="83"/>
      <c r="C262" s="83"/>
      <c r="D262" s="83"/>
      <c r="E262" s="83"/>
      <c r="F262" s="83"/>
      <c r="G262" s="83"/>
      <c r="H262" s="83"/>
      <c r="I262" s="83"/>
      <c r="J262" s="83"/>
      <c r="K262" s="83"/>
      <c r="L262" s="83"/>
      <c r="M262" s="83"/>
      <c r="N262" s="83"/>
      <c r="O262" s="83"/>
      <c r="P262" s="83"/>
      <c r="Q262" s="83"/>
      <c r="R262" s="83"/>
      <c r="S262" s="83"/>
      <c r="T262" s="83"/>
    </row>
    <row r="263" spans="2:20">
      <c r="B263" s="83"/>
      <c r="C263" s="83"/>
      <c r="D263" s="83"/>
      <c r="E263" s="83"/>
      <c r="F263" s="83"/>
      <c r="G263" s="83"/>
      <c r="H263" s="83"/>
      <c r="I263" s="83"/>
      <c r="J263" s="83"/>
      <c r="K263" s="83"/>
      <c r="L263" s="83"/>
      <c r="M263" s="83"/>
      <c r="N263" s="83"/>
      <c r="O263" s="83"/>
      <c r="P263" s="83"/>
      <c r="Q263" s="83"/>
      <c r="R263" s="83"/>
      <c r="S263" s="83"/>
      <c r="T263" s="83"/>
    </row>
    <row r="264" spans="2:20">
      <c r="B264" s="83"/>
      <c r="C264" s="83"/>
      <c r="D264" s="83"/>
      <c r="E264" s="83"/>
      <c r="F264" s="83"/>
      <c r="G264" s="83"/>
      <c r="H264" s="83"/>
      <c r="I264" s="83"/>
      <c r="J264" s="83"/>
      <c r="K264" s="83"/>
      <c r="L264" s="83"/>
      <c r="M264" s="83"/>
      <c r="N264" s="83"/>
      <c r="O264" s="83"/>
      <c r="P264" s="83"/>
      <c r="Q264" s="83"/>
      <c r="R264" s="83"/>
      <c r="S264" s="83"/>
      <c r="T264" s="83"/>
    </row>
    <row r="265" spans="2:20">
      <c r="B265" s="83"/>
      <c r="C265" s="83"/>
      <c r="D265" s="83"/>
      <c r="E265" s="83"/>
      <c r="F265" s="83"/>
      <c r="G265" s="83"/>
      <c r="H265" s="83"/>
      <c r="I265" s="83"/>
      <c r="J265" s="83"/>
      <c r="K265" s="83"/>
      <c r="L265" s="83"/>
      <c r="M265" s="83"/>
      <c r="N265" s="83"/>
      <c r="O265" s="83"/>
      <c r="P265" s="83"/>
      <c r="Q265" s="83"/>
      <c r="R265" s="83"/>
      <c r="S265" s="83"/>
      <c r="T265" s="83"/>
    </row>
    <row r="266" spans="2:20">
      <c r="B266" s="83"/>
      <c r="C266" s="83"/>
      <c r="D266" s="83"/>
      <c r="E266" s="83"/>
      <c r="F266" s="83"/>
      <c r="G266" s="83"/>
      <c r="H266" s="83"/>
      <c r="I266" s="83"/>
      <c r="J266" s="83"/>
      <c r="K266" s="83"/>
      <c r="L266" s="83"/>
      <c r="M266" s="83"/>
      <c r="N266" s="83"/>
      <c r="O266" s="83"/>
      <c r="P266" s="83"/>
      <c r="Q266" s="83"/>
      <c r="R266" s="83"/>
      <c r="S266" s="83"/>
      <c r="T266" s="83"/>
    </row>
    <row r="267" spans="2:20">
      <c r="B267" s="83"/>
      <c r="C267" s="83"/>
      <c r="D267" s="83"/>
      <c r="E267" s="83"/>
      <c r="F267" s="83"/>
      <c r="G267" s="83"/>
      <c r="H267" s="83"/>
      <c r="I267" s="83"/>
      <c r="J267" s="83"/>
      <c r="K267" s="83"/>
      <c r="L267" s="83"/>
      <c r="M267" s="83"/>
      <c r="N267" s="83"/>
      <c r="O267" s="83"/>
      <c r="P267" s="83"/>
      <c r="Q267" s="83"/>
      <c r="R267" s="83"/>
      <c r="S267" s="83"/>
      <c r="T267" s="83"/>
    </row>
    <row r="268" spans="2:20">
      <c r="B268" s="83"/>
      <c r="C268" s="83"/>
      <c r="D268" s="83"/>
      <c r="E268" s="83"/>
      <c r="F268" s="83"/>
      <c r="G268" s="83"/>
      <c r="H268" s="83"/>
      <c r="I268" s="83"/>
      <c r="J268" s="83"/>
      <c r="K268" s="83"/>
      <c r="L268" s="83"/>
      <c r="M268" s="83"/>
      <c r="N268" s="83"/>
      <c r="O268" s="83"/>
      <c r="P268" s="83"/>
      <c r="Q268" s="83"/>
      <c r="R268" s="83"/>
      <c r="S268" s="83"/>
      <c r="T268" s="83"/>
    </row>
    <row r="269" spans="2:20">
      <c r="B269" s="83"/>
      <c r="C269" s="83"/>
      <c r="D269" s="83"/>
      <c r="E269" s="83"/>
      <c r="F269" s="83"/>
      <c r="G269" s="83"/>
      <c r="H269" s="83"/>
      <c r="I269" s="83"/>
      <c r="J269" s="83"/>
      <c r="K269" s="83"/>
      <c r="L269" s="83"/>
      <c r="M269" s="83"/>
      <c r="N269" s="83"/>
      <c r="O269" s="83"/>
      <c r="P269" s="83"/>
      <c r="Q269" s="83"/>
      <c r="R269" s="83"/>
      <c r="S269" s="83"/>
      <c r="T269" s="83"/>
    </row>
    <row r="270" spans="2:20">
      <c r="B270" s="83"/>
      <c r="C270" s="83"/>
      <c r="D270" s="83"/>
      <c r="E270" s="83"/>
      <c r="F270" s="83"/>
      <c r="G270" s="83"/>
      <c r="H270" s="83"/>
      <c r="I270" s="83"/>
      <c r="J270" s="83"/>
      <c r="K270" s="83"/>
      <c r="L270" s="83"/>
      <c r="M270" s="83"/>
      <c r="N270" s="83"/>
      <c r="O270" s="83"/>
      <c r="P270" s="83"/>
      <c r="Q270" s="83"/>
      <c r="R270" s="83"/>
      <c r="S270" s="83"/>
      <c r="T270" s="83"/>
    </row>
    <row r="271" spans="2:20">
      <c r="B271" s="83"/>
      <c r="C271" s="83"/>
      <c r="D271" s="83"/>
      <c r="E271" s="83"/>
      <c r="F271" s="83"/>
      <c r="G271" s="83"/>
      <c r="H271" s="83"/>
      <c r="I271" s="83"/>
      <c r="J271" s="83"/>
      <c r="K271" s="83"/>
      <c r="L271" s="83"/>
      <c r="M271" s="83"/>
      <c r="N271" s="83"/>
      <c r="O271" s="83"/>
      <c r="P271" s="83"/>
      <c r="Q271" s="83"/>
      <c r="R271" s="83"/>
      <c r="S271" s="83"/>
      <c r="T271" s="83"/>
    </row>
    <row r="272" spans="2:20">
      <c r="B272" s="83"/>
      <c r="C272" s="83"/>
      <c r="D272" s="83"/>
      <c r="E272" s="83"/>
      <c r="F272" s="83"/>
      <c r="G272" s="83"/>
      <c r="H272" s="83"/>
      <c r="I272" s="83"/>
      <c r="J272" s="83"/>
      <c r="K272" s="83"/>
      <c r="L272" s="83"/>
      <c r="M272" s="83"/>
      <c r="N272" s="83"/>
      <c r="O272" s="83"/>
      <c r="P272" s="83"/>
      <c r="Q272" s="83"/>
      <c r="R272" s="83"/>
      <c r="S272" s="83"/>
      <c r="T272" s="83"/>
    </row>
    <row r="273" spans="2:20">
      <c r="B273" s="83"/>
      <c r="C273" s="83"/>
      <c r="D273" s="83"/>
      <c r="E273" s="83"/>
      <c r="F273" s="83"/>
      <c r="G273" s="83"/>
      <c r="H273" s="83"/>
      <c r="I273" s="83"/>
      <c r="J273" s="83"/>
      <c r="K273" s="83"/>
      <c r="L273" s="83"/>
      <c r="M273" s="83"/>
      <c r="N273" s="83"/>
      <c r="O273" s="83"/>
      <c r="P273" s="83"/>
      <c r="Q273" s="83"/>
      <c r="R273" s="83"/>
      <c r="S273" s="83"/>
      <c r="T273" s="83"/>
    </row>
    <row r="274" spans="2:20">
      <c r="B274" s="83"/>
      <c r="C274" s="83"/>
      <c r="D274" s="83"/>
      <c r="E274" s="83"/>
      <c r="F274" s="83"/>
      <c r="G274" s="83"/>
      <c r="H274" s="83"/>
      <c r="I274" s="83"/>
      <c r="J274" s="83"/>
      <c r="K274" s="83"/>
      <c r="L274" s="83"/>
      <c r="M274" s="83"/>
      <c r="N274" s="83"/>
      <c r="O274" s="83"/>
      <c r="P274" s="83"/>
      <c r="Q274" s="83"/>
      <c r="R274" s="83"/>
      <c r="S274" s="83"/>
      <c r="T274" s="83"/>
    </row>
    <row r="275" spans="2:20">
      <c r="B275" s="83"/>
      <c r="C275" s="83"/>
      <c r="D275" s="83"/>
      <c r="E275" s="83"/>
      <c r="F275" s="83"/>
      <c r="G275" s="83"/>
      <c r="H275" s="83"/>
      <c r="I275" s="83"/>
      <c r="J275" s="83"/>
      <c r="K275" s="83"/>
      <c r="L275" s="83"/>
      <c r="M275" s="83"/>
      <c r="N275" s="83"/>
      <c r="O275" s="83"/>
      <c r="P275" s="83"/>
      <c r="Q275" s="83"/>
      <c r="R275" s="83"/>
      <c r="S275" s="83"/>
      <c r="T275" s="83"/>
    </row>
    <row r="276" spans="2:20">
      <c r="B276" s="83"/>
      <c r="C276" s="83"/>
      <c r="D276" s="83"/>
      <c r="E276" s="83"/>
      <c r="F276" s="83"/>
      <c r="G276" s="83"/>
      <c r="H276" s="83"/>
      <c r="I276" s="83"/>
      <c r="J276" s="83"/>
      <c r="K276" s="83"/>
      <c r="L276" s="83"/>
      <c r="M276" s="83"/>
      <c r="N276" s="83"/>
      <c r="O276" s="83"/>
      <c r="P276" s="83"/>
      <c r="Q276" s="83"/>
      <c r="R276" s="83"/>
      <c r="S276" s="83"/>
      <c r="T276" s="83"/>
    </row>
    <row r="277" spans="2:20">
      <c r="B277" s="83"/>
      <c r="C277" s="83"/>
      <c r="D277" s="83"/>
      <c r="E277" s="83"/>
      <c r="F277" s="83"/>
      <c r="G277" s="83"/>
      <c r="H277" s="83"/>
      <c r="I277" s="83"/>
      <c r="J277" s="83"/>
      <c r="K277" s="83"/>
      <c r="L277" s="83"/>
      <c r="M277" s="83"/>
      <c r="N277" s="83"/>
      <c r="O277" s="83"/>
      <c r="P277" s="83"/>
      <c r="Q277" s="83"/>
      <c r="R277" s="83"/>
      <c r="S277" s="83"/>
      <c r="T277" s="83"/>
    </row>
    <row r="278" spans="2:20">
      <c r="B278" s="83"/>
      <c r="C278" s="83"/>
      <c r="D278" s="83"/>
      <c r="E278" s="83"/>
      <c r="F278" s="83"/>
      <c r="G278" s="83"/>
      <c r="H278" s="83"/>
      <c r="I278" s="83"/>
      <c r="J278" s="83"/>
      <c r="K278" s="83"/>
      <c r="L278" s="83"/>
      <c r="M278" s="83"/>
      <c r="N278" s="83"/>
      <c r="O278" s="83"/>
      <c r="P278" s="83"/>
      <c r="Q278" s="83"/>
      <c r="R278" s="83"/>
      <c r="S278" s="83"/>
      <c r="T278" s="83"/>
    </row>
    <row r="279" spans="2:20">
      <c r="B279" s="83"/>
      <c r="C279" s="83"/>
      <c r="D279" s="83"/>
      <c r="E279" s="83"/>
      <c r="F279" s="83"/>
      <c r="G279" s="83"/>
      <c r="H279" s="83"/>
      <c r="I279" s="83"/>
      <c r="J279" s="83"/>
      <c r="K279" s="83"/>
      <c r="L279" s="83"/>
      <c r="M279" s="83"/>
      <c r="N279" s="83"/>
      <c r="O279" s="83"/>
      <c r="P279" s="83"/>
      <c r="Q279" s="83"/>
      <c r="R279" s="83"/>
      <c r="S279" s="83"/>
      <c r="T279" s="83"/>
    </row>
    <row r="280" spans="2:20">
      <c r="B280" s="83"/>
      <c r="C280" s="83"/>
      <c r="D280" s="83"/>
      <c r="E280" s="83"/>
      <c r="F280" s="83"/>
      <c r="G280" s="83"/>
      <c r="H280" s="83"/>
      <c r="I280" s="83"/>
      <c r="J280" s="83"/>
      <c r="K280" s="83"/>
      <c r="L280" s="83"/>
      <c r="M280" s="83"/>
      <c r="N280" s="83"/>
      <c r="O280" s="83"/>
      <c r="P280" s="83"/>
      <c r="Q280" s="83"/>
      <c r="R280" s="83"/>
      <c r="S280" s="83"/>
      <c r="T280" s="83"/>
    </row>
    <row r="281" spans="2:20">
      <c r="B281" s="83"/>
      <c r="C281" s="83"/>
      <c r="D281" s="83"/>
      <c r="E281" s="83"/>
      <c r="F281" s="83"/>
      <c r="G281" s="83"/>
      <c r="H281" s="83"/>
      <c r="I281" s="83"/>
      <c r="J281" s="83"/>
      <c r="K281" s="83"/>
      <c r="L281" s="83"/>
      <c r="M281" s="83"/>
      <c r="N281" s="83"/>
      <c r="O281" s="83"/>
      <c r="P281" s="83"/>
      <c r="Q281" s="83"/>
      <c r="R281" s="83"/>
      <c r="S281" s="83"/>
      <c r="T281" s="83"/>
    </row>
    <row r="282" spans="2:20">
      <c r="B282" s="83"/>
      <c r="C282" s="83"/>
      <c r="D282" s="83"/>
      <c r="E282" s="83"/>
      <c r="F282" s="83"/>
      <c r="G282" s="83"/>
      <c r="H282" s="83"/>
      <c r="I282" s="83"/>
      <c r="J282" s="83"/>
      <c r="K282" s="83"/>
      <c r="L282" s="83"/>
      <c r="M282" s="83"/>
      <c r="N282" s="83"/>
      <c r="O282" s="83"/>
      <c r="P282" s="83"/>
      <c r="Q282" s="83"/>
      <c r="R282" s="83"/>
      <c r="S282" s="83"/>
      <c r="T282" s="83"/>
    </row>
    <row r="283" spans="2:20">
      <c r="B283" s="83"/>
      <c r="C283" s="83"/>
      <c r="D283" s="83"/>
      <c r="E283" s="83"/>
      <c r="F283" s="83"/>
      <c r="G283" s="83"/>
      <c r="H283" s="83"/>
      <c r="I283" s="83"/>
      <c r="J283" s="83"/>
      <c r="K283" s="83"/>
      <c r="L283" s="83"/>
      <c r="M283" s="83"/>
      <c r="N283" s="83"/>
      <c r="O283" s="83"/>
      <c r="P283" s="83"/>
      <c r="Q283" s="83"/>
      <c r="R283" s="83"/>
      <c r="S283" s="83"/>
      <c r="T283" s="83"/>
    </row>
    <row r="284" spans="2:20">
      <c r="B284" s="83"/>
      <c r="C284" s="83"/>
      <c r="D284" s="83"/>
      <c r="E284" s="83"/>
      <c r="F284" s="83"/>
      <c r="G284" s="83"/>
      <c r="H284" s="83"/>
      <c r="I284" s="83"/>
      <c r="J284" s="83"/>
      <c r="K284" s="83"/>
      <c r="L284" s="83"/>
      <c r="M284" s="83"/>
      <c r="N284" s="83"/>
      <c r="O284" s="83"/>
      <c r="P284" s="83"/>
      <c r="Q284" s="83"/>
      <c r="R284" s="83"/>
      <c r="S284" s="83"/>
      <c r="T284" s="83"/>
    </row>
    <row r="285" spans="2:20">
      <c r="B285" s="83"/>
      <c r="C285" s="83"/>
      <c r="D285" s="83"/>
      <c r="E285" s="83"/>
      <c r="F285" s="83"/>
      <c r="G285" s="83"/>
      <c r="H285" s="83"/>
      <c r="I285" s="83"/>
      <c r="J285" s="83"/>
      <c r="K285" s="83"/>
      <c r="L285" s="83"/>
      <c r="M285" s="83"/>
      <c r="N285" s="83"/>
      <c r="O285" s="83"/>
      <c r="P285" s="83"/>
      <c r="Q285" s="83"/>
      <c r="R285" s="83"/>
      <c r="S285" s="83"/>
      <c r="T285" s="83"/>
    </row>
    <row r="286" spans="2:20">
      <c r="B286" s="83"/>
      <c r="C286" s="83"/>
      <c r="D286" s="83"/>
      <c r="E286" s="83"/>
      <c r="F286" s="83"/>
      <c r="G286" s="83"/>
      <c r="H286" s="83"/>
      <c r="I286" s="83"/>
      <c r="J286" s="83"/>
      <c r="K286" s="83"/>
      <c r="L286" s="83"/>
      <c r="M286" s="83"/>
      <c r="N286" s="83"/>
      <c r="O286" s="83"/>
      <c r="P286" s="83"/>
      <c r="Q286" s="83"/>
      <c r="R286" s="83"/>
      <c r="S286" s="83"/>
      <c r="T286" s="83"/>
    </row>
    <row r="287" spans="2:20">
      <c r="B287" s="83"/>
      <c r="C287" s="83"/>
      <c r="D287" s="83"/>
      <c r="E287" s="83"/>
      <c r="F287" s="83"/>
      <c r="G287" s="83"/>
      <c r="H287" s="83"/>
      <c r="I287" s="83"/>
      <c r="J287" s="83"/>
      <c r="K287" s="83"/>
      <c r="L287" s="83"/>
      <c r="M287" s="83"/>
      <c r="N287" s="83"/>
      <c r="O287" s="83"/>
      <c r="P287" s="83"/>
      <c r="Q287" s="83"/>
      <c r="R287" s="83"/>
      <c r="S287" s="83"/>
      <c r="T287" s="83"/>
    </row>
    <row r="288" spans="2:20">
      <c r="B288" s="83"/>
      <c r="C288" s="83"/>
      <c r="D288" s="83"/>
      <c r="E288" s="83"/>
      <c r="F288" s="83"/>
      <c r="G288" s="83"/>
      <c r="H288" s="83"/>
      <c r="I288" s="83"/>
      <c r="J288" s="83"/>
      <c r="K288" s="83"/>
      <c r="L288" s="83"/>
      <c r="M288" s="83"/>
      <c r="N288" s="83"/>
      <c r="O288" s="83"/>
      <c r="P288" s="83"/>
      <c r="Q288" s="83"/>
      <c r="R288" s="83"/>
      <c r="S288" s="83"/>
      <c r="T288" s="83"/>
    </row>
    <row r="289" spans="2:20">
      <c r="B289" s="83"/>
      <c r="C289" s="83"/>
      <c r="D289" s="83"/>
      <c r="E289" s="83"/>
      <c r="F289" s="83"/>
      <c r="G289" s="83"/>
      <c r="H289" s="83"/>
      <c r="I289" s="83"/>
      <c r="J289" s="83"/>
      <c r="K289" s="83"/>
      <c r="L289" s="83"/>
      <c r="M289" s="83"/>
      <c r="N289" s="83"/>
      <c r="O289" s="83"/>
      <c r="P289" s="83"/>
      <c r="Q289" s="83"/>
      <c r="R289" s="83"/>
      <c r="S289" s="83"/>
      <c r="T289" s="83"/>
    </row>
    <row r="290" spans="2:20">
      <c r="B290" s="83"/>
      <c r="C290" s="83"/>
      <c r="D290" s="83"/>
      <c r="E290" s="83"/>
      <c r="F290" s="83"/>
      <c r="G290" s="83"/>
      <c r="H290" s="83"/>
      <c r="I290" s="83"/>
      <c r="J290" s="83"/>
      <c r="K290" s="83"/>
      <c r="L290" s="83"/>
      <c r="M290" s="83"/>
      <c r="N290" s="83"/>
      <c r="O290" s="83"/>
      <c r="P290" s="83"/>
      <c r="Q290" s="83"/>
      <c r="R290" s="83"/>
      <c r="S290" s="83"/>
      <c r="T290" s="83"/>
    </row>
    <row r="291" spans="2:20">
      <c r="B291" s="83"/>
      <c r="C291" s="83"/>
      <c r="D291" s="83"/>
      <c r="E291" s="83"/>
      <c r="F291" s="83"/>
      <c r="G291" s="83"/>
      <c r="H291" s="83"/>
      <c r="I291" s="83"/>
      <c r="J291" s="83"/>
      <c r="K291" s="83"/>
      <c r="L291" s="83"/>
      <c r="M291" s="83"/>
      <c r="N291" s="83"/>
      <c r="O291" s="83"/>
      <c r="P291" s="83"/>
      <c r="Q291" s="83"/>
      <c r="R291" s="83"/>
      <c r="S291" s="83"/>
      <c r="T291" s="83"/>
    </row>
    <row r="292" spans="2:20">
      <c r="B292" s="83"/>
      <c r="C292" s="83"/>
      <c r="D292" s="83"/>
      <c r="E292" s="83"/>
      <c r="F292" s="83"/>
      <c r="G292" s="83"/>
      <c r="H292" s="83"/>
      <c r="I292" s="83"/>
      <c r="J292" s="83"/>
      <c r="K292" s="83"/>
      <c r="L292" s="83"/>
      <c r="M292" s="83"/>
      <c r="N292" s="83"/>
      <c r="O292" s="83"/>
      <c r="P292" s="83"/>
      <c r="Q292" s="83"/>
      <c r="R292" s="83"/>
      <c r="S292" s="83"/>
      <c r="T292" s="83"/>
    </row>
    <row r="293" spans="2:20">
      <c r="B293" s="83"/>
      <c r="C293" s="83"/>
      <c r="D293" s="83"/>
      <c r="E293" s="83"/>
      <c r="F293" s="83"/>
      <c r="G293" s="83"/>
      <c r="H293" s="83"/>
      <c r="I293" s="83"/>
      <c r="J293" s="83"/>
      <c r="K293" s="83"/>
      <c r="L293" s="83"/>
      <c r="M293" s="83"/>
      <c r="N293" s="83"/>
      <c r="O293" s="83"/>
      <c r="P293" s="83"/>
      <c r="Q293" s="83"/>
      <c r="R293" s="83"/>
      <c r="S293" s="83"/>
      <c r="T293" s="83"/>
    </row>
    <row r="294" spans="2:20">
      <c r="B294" s="83"/>
      <c r="C294" s="83"/>
      <c r="D294" s="83"/>
      <c r="E294" s="83"/>
      <c r="F294" s="83"/>
      <c r="G294" s="83"/>
      <c r="H294" s="83"/>
      <c r="I294" s="83"/>
      <c r="J294" s="83"/>
      <c r="K294" s="83"/>
      <c r="L294" s="83"/>
      <c r="M294" s="83"/>
      <c r="N294" s="83"/>
      <c r="O294" s="83"/>
      <c r="P294" s="83"/>
      <c r="Q294" s="83"/>
      <c r="R294" s="83"/>
      <c r="S294" s="83"/>
      <c r="T294" s="83"/>
    </row>
    <row r="295" spans="2:20">
      <c r="B295" s="83"/>
      <c r="C295" s="83"/>
      <c r="D295" s="83"/>
      <c r="E295" s="83"/>
      <c r="F295" s="83"/>
      <c r="G295" s="83"/>
      <c r="H295" s="83"/>
      <c r="I295" s="83"/>
      <c r="J295" s="83"/>
      <c r="K295" s="83"/>
      <c r="L295" s="83"/>
      <c r="M295" s="83"/>
      <c r="N295" s="83"/>
      <c r="O295" s="83"/>
      <c r="P295" s="83"/>
      <c r="Q295" s="83"/>
      <c r="R295" s="83"/>
      <c r="S295" s="83"/>
      <c r="T295" s="83"/>
    </row>
    <row r="296" spans="2:20">
      <c r="B296" s="83"/>
      <c r="C296" s="83"/>
      <c r="D296" s="83"/>
      <c r="E296" s="83"/>
      <c r="F296" s="83"/>
      <c r="G296" s="83"/>
      <c r="H296" s="83"/>
      <c r="I296" s="83"/>
      <c r="J296" s="83"/>
      <c r="K296" s="83"/>
      <c r="L296" s="83"/>
      <c r="M296" s="83"/>
      <c r="N296" s="83"/>
      <c r="O296" s="83"/>
      <c r="P296" s="83"/>
      <c r="Q296" s="83"/>
      <c r="R296" s="83"/>
      <c r="S296" s="83"/>
      <c r="T296" s="83"/>
    </row>
    <row r="297" spans="2:20">
      <c r="B297" s="83"/>
      <c r="C297" s="83"/>
      <c r="D297" s="83"/>
      <c r="E297" s="83"/>
      <c r="F297" s="83"/>
      <c r="G297" s="83"/>
      <c r="H297" s="83"/>
      <c r="I297" s="83"/>
      <c r="J297" s="83"/>
      <c r="K297" s="83"/>
      <c r="L297" s="83"/>
      <c r="M297" s="83"/>
      <c r="N297" s="83"/>
      <c r="O297" s="83"/>
      <c r="P297" s="83"/>
      <c r="Q297" s="83"/>
      <c r="R297" s="83"/>
      <c r="S297" s="83"/>
      <c r="T297" s="83"/>
    </row>
    <row r="298" spans="2:20">
      <c r="B298" s="83"/>
      <c r="C298" s="83"/>
      <c r="D298" s="83"/>
      <c r="E298" s="83"/>
      <c r="F298" s="83"/>
      <c r="G298" s="83"/>
      <c r="H298" s="83"/>
      <c r="I298" s="83"/>
      <c r="J298" s="83"/>
      <c r="K298" s="83"/>
      <c r="L298" s="83"/>
      <c r="M298" s="83"/>
      <c r="N298" s="83"/>
      <c r="O298" s="83"/>
      <c r="P298" s="83"/>
      <c r="Q298" s="83"/>
      <c r="R298" s="83"/>
      <c r="S298" s="83"/>
      <c r="T298" s="83"/>
    </row>
    <row r="299" spans="2:20">
      <c r="B299" s="83"/>
      <c r="C299" s="83"/>
      <c r="D299" s="83"/>
      <c r="E299" s="83"/>
      <c r="F299" s="83"/>
      <c r="G299" s="83"/>
      <c r="H299" s="83"/>
      <c r="I299" s="83"/>
      <c r="J299" s="83"/>
      <c r="K299" s="83"/>
      <c r="L299" s="83"/>
      <c r="M299" s="83"/>
      <c r="N299" s="83"/>
      <c r="O299" s="83"/>
      <c r="P299" s="83"/>
      <c r="Q299" s="83"/>
      <c r="R299" s="83"/>
      <c r="S299" s="83"/>
      <c r="T299" s="83"/>
    </row>
    <row r="300" spans="2:20">
      <c r="B300" s="83"/>
      <c r="C300" s="83"/>
      <c r="D300" s="83"/>
      <c r="E300" s="83"/>
      <c r="F300" s="83"/>
      <c r="G300" s="83"/>
      <c r="H300" s="83"/>
      <c r="I300" s="83"/>
      <c r="J300" s="83"/>
      <c r="K300" s="83"/>
      <c r="L300" s="83"/>
      <c r="M300" s="83"/>
      <c r="N300" s="83"/>
      <c r="O300" s="83"/>
      <c r="P300" s="83"/>
      <c r="Q300" s="83"/>
      <c r="R300" s="83"/>
      <c r="S300" s="83"/>
      <c r="T300" s="83"/>
    </row>
    <row r="301" spans="2:20">
      <c r="B301" s="83"/>
      <c r="C301" s="83"/>
      <c r="D301" s="83"/>
      <c r="E301" s="83"/>
      <c r="F301" s="83"/>
      <c r="G301" s="83"/>
      <c r="H301" s="83"/>
      <c r="I301" s="83"/>
      <c r="J301" s="83"/>
      <c r="K301" s="83"/>
      <c r="L301" s="83"/>
      <c r="M301" s="83"/>
      <c r="N301" s="83"/>
      <c r="O301" s="83"/>
      <c r="P301" s="83"/>
      <c r="Q301" s="83"/>
      <c r="R301" s="83"/>
      <c r="S301" s="83"/>
      <c r="T301" s="83"/>
    </row>
    <row r="302" spans="2:20">
      <c r="B302" s="83"/>
      <c r="C302" s="83"/>
      <c r="D302" s="83"/>
      <c r="E302" s="83"/>
      <c r="F302" s="83"/>
      <c r="G302" s="83"/>
      <c r="H302" s="83"/>
      <c r="I302" s="83"/>
      <c r="J302" s="83"/>
      <c r="K302" s="83"/>
      <c r="L302" s="83"/>
      <c r="M302" s="83"/>
      <c r="N302" s="83"/>
      <c r="O302" s="83"/>
      <c r="P302" s="83"/>
      <c r="Q302" s="83"/>
      <c r="R302" s="83"/>
      <c r="S302" s="83"/>
      <c r="T302" s="83"/>
    </row>
    <row r="303" spans="2:20">
      <c r="B303" s="83"/>
      <c r="C303" s="83"/>
      <c r="D303" s="83"/>
      <c r="E303" s="83"/>
      <c r="F303" s="83"/>
      <c r="G303" s="83"/>
      <c r="H303" s="83"/>
      <c r="I303" s="83"/>
      <c r="J303" s="83"/>
      <c r="K303" s="83"/>
      <c r="L303" s="83"/>
      <c r="M303" s="83"/>
      <c r="N303" s="83"/>
      <c r="O303" s="83"/>
      <c r="P303" s="83"/>
      <c r="Q303" s="83"/>
      <c r="R303" s="83"/>
      <c r="S303" s="83"/>
      <c r="T303" s="83"/>
    </row>
    <row r="304" spans="2:20">
      <c r="B304" s="83"/>
      <c r="C304" s="83"/>
      <c r="D304" s="83"/>
      <c r="E304" s="83"/>
      <c r="F304" s="83"/>
      <c r="G304" s="83"/>
      <c r="H304" s="83"/>
      <c r="I304" s="83"/>
      <c r="J304" s="83"/>
      <c r="K304" s="83"/>
      <c r="L304" s="83"/>
      <c r="M304" s="83"/>
      <c r="N304" s="83"/>
      <c r="O304" s="83"/>
      <c r="P304" s="83"/>
      <c r="Q304" s="83"/>
      <c r="R304" s="83"/>
      <c r="S304" s="83"/>
      <c r="T304" s="83"/>
    </row>
    <row r="305" spans="2:20">
      <c r="B305" s="83"/>
      <c r="C305" s="83"/>
      <c r="D305" s="83"/>
      <c r="E305" s="83"/>
      <c r="F305" s="83"/>
      <c r="G305" s="83"/>
      <c r="H305" s="83"/>
      <c r="I305" s="83"/>
      <c r="J305" s="83"/>
      <c r="K305" s="83"/>
      <c r="L305" s="83"/>
      <c r="M305" s="83"/>
      <c r="N305" s="83"/>
      <c r="O305" s="83"/>
      <c r="P305" s="83"/>
      <c r="Q305" s="83"/>
      <c r="R305" s="83"/>
      <c r="S305" s="83"/>
      <c r="T305" s="83"/>
    </row>
  </sheetData>
  <sheetProtection selectLockedCells="1"/>
  <mergeCells count="45">
    <mergeCell ref="C67:C68"/>
    <mergeCell ref="C69:C70"/>
    <mergeCell ref="K72:T72"/>
    <mergeCell ref="J74:T74"/>
    <mergeCell ref="J48:O48"/>
    <mergeCell ref="P48:Q48"/>
    <mergeCell ref="R48:S48"/>
    <mergeCell ref="B51:B52"/>
    <mergeCell ref="C51:C52"/>
    <mergeCell ref="D51:D52"/>
    <mergeCell ref="E51:E52"/>
    <mergeCell ref="B45:F46"/>
    <mergeCell ref="B47:F48"/>
    <mergeCell ref="I45:I46"/>
    <mergeCell ref="T45:T48"/>
    <mergeCell ref="G46:H46"/>
    <mergeCell ref="J46:O46"/>
    <mergeCell ref="P46:Q46"/>
    <mergeCell ref="R46:S46"/>
    <mergeCell ref="I47:I48"/>
    <mergeCell ref="G48:H48"/>
    <mergeCell ref="B29:F30"/>
    <mergeCell ref="I29:I30"/>
    <mergeCell ref="T29:T31"/>
    <mergeCell ref="G30:H30"/>
    <mergeCell ref="J30:O30"/>
    <mergeCell ref="P30:Q30"/>
    <mergeCell ref="R30:S30"/>
    <mergeCell ref="B31:S31"/>
    <mergeCell ref="AB13:AC13"/>
    <mergeCell ref="V3:V4"/>
    <mergeCell ref="B9:S9"/>
    <mergeCell ref="B10:S10"/>
    <mergeCell ref="B12:S12"/>
    <mergeCell ref="B13:B14"/>
    <mergeCell ref="C13:C14"/>
    <mergeCell ref="D13:D14"/>
    <mergeCell ref="E13:E14"/>
    <mergeCell ref="F13:F14"/>
    <mergeCell ref="G13:H13"/>
    <mergeCell ref="I13:I14"/>
    <mergeCell ref="J13:O13"/>
    <mergeCell ref="P13:S13"/>
    <mergeCell ref="T13:T14"/>
    <mergeCell ref="X13:Y13"/>
  </mergeCells>
  <conditionalFormatting sqref="B4">
    <cfRule type="cellIs" dxfId="75" priority="4" operator="equal">
      <formula>"Departament"</formula>
    </cfRule>
  </conditionalFormatting>
  <conditionalFormatting sqref="B5:B6">
    <cfRule type="containsBlanks" dxfId="74" priority="15">
      <formula>LEN(TRIM(B5))=0</formula>
    </cfRule>
  </conditionalFormatting>
  <conditionalFormatting sqref="B74">
    <cfRule type="cellIs" dxfId="73" priority="2" operator="equal">
      <formula>0</formula>
    </cfRule>
  </conditionalFormatting>
  <conditionalFormatting sqref="C15:D28">
    <cfRule type="containsBlanks" dxfId="72" priority="14">
      <formula>LEN(TRIM(C15))=0</formula>
    </cfRule>
  </conditionalFormatting>
  <conditionalFormatting sqref="C32:D44">
    <cfRule type="containsBlanks" dxfId="71" priority="9">
      <formula>LEN(TRIM(C32))=0</formula>
    </cfRule>
  </conditionalFormatting>
  <conditionalFormatting sqref="C15:S28">
    <cfRule type="expression" dxfId="70" priority="11">
      <formula>$F15="DFA"</formula>
    </cfRule>
    <cfRule type="expression" dxfId="69" priority="12">
      <formula>$D15&lt;&gt;""</formula>
    </cfRule>
  </conditionalFormatting>
  <conditionalFormatting sqref="C32:S44">
    <cfRule type="expression" dxfId="68" priority="5">
      <formula>$F32="DFA"</formula>
    </cfRule>
    <cfRule type="expression" dxfId="67" priority="6">
      <formula>$D32&lt;&gt;""</formula>
    </cfRule>
  </conditionalFormatting>
  <conditionalFormatting sqref="E15:E28">
    <cfRule type="containsBlanks" dxfId="66" priority="16">
      <formula>LEN(TRIM(E15))=0</formula>
    </cfRule>
  </conditionalFormatting>
  <conditionalFormatting sqref="E32:E44">
    <cfRule type="containsBlanks" dxfId="65" priority="10">
      <formula>LEN(TRIM(E32))=0</formula>
    </cfRule>
  </conditionalFormatting>
  <conditionalFormatting sqref="E53:E66">
    <cfRule type="containsBlanks" dxfId="64" priority="3">
      <formula>LEN(TRIM(E53))=0</formula>
    </cfRule>
  </conditionalFormatting>
  <conditionalFormatting sqref="F15:O28">
    <cfRule type="containsBlanks" dxfId="63" priority="13">
      <formula>LEN(TRIM(F15))=0</formula>
    </cfRule>
  </conditionalFormatting>
  <conditionalFormatting sqref="F32:O44">
    <cfRule type="containsBlanks" dxfId="62" priority="8">
      <formula>LEN(TRIM(F32))=0</formula>
    </cfRule>
  </conditionalFormatting>
  <conditionalFormatting sqref="J74:T74">
    <cfRule type="cellIs" dxfId="61" priority="1" operator="equal">
      <formula>0</formula>
    </cfRule>
  </conditionalFormatting>
  <conditionalFormatting sqref="P15:S28">
    <cfRule type="containsBlanks" dxfId="60" priority="17">
      <formula>LEN(TRIM(P15))=0</formula>
    </cfRule>
  </conditionalFormatting>
  <conditionalFormatting sqref="P32:S44">
    <cfRule type="containsBlanks" dxfId="59" priority="7">
      <formula>LEN(TRIM(P32))=0</formula>
    </cfRule>
  </conditionalFormatting>
  <pageMargins left="0.55118110236220474" right="0.47244094488188981" top="0.51181102362204722" bottom="0.70866141732283472" header="0.15748031496062992" footer="0.19685039370078741"/>
  <pageSetup paperSize="9" scale="72" orientation="portrait" r:id="rId1"/>
  <headerFooter alignWithMargins="0">
    <oddFooter>&amp;LF 794.24/Ed.02_F01</oddFooter>
  </headerFooter>
  <ignoredErrors>
    <ignoredError sqref="E54 E56 E58 E60 E62 E64 P47" formula="1"/>
  </ignoredErrors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>
          <x14:formula1>
            <xm:f>Nomenclatoare!$M$32:$M$34</xm:f>
          </x14:formula1>
          <xm:sqref>F15:F28 F32:F44</xm:sqref>
        </x14:dataValidation>
        <x14:dataValidation type="list" allowBlank="1" showInputMessage="1" showErrorMessage="1">
          <x14:formula1>
            <xm:f>Nomenclatoare!$M$25:$M$27</xm:f>
          </x14:formula1>
          <xm:sqref>C15:C28 C32:C44</xm:sqref>
        </x14:dataValidation>
        <x14:dataValidation type="list" allowBlank="1" showInputMessage="1" showErrorMessage="1">
          <x14:formula1>
            <xm:f>Nomenclatoare!$M$37:$M$40</xm:f>
          </x14:formula1>
          <xm:sqref>I15:I28 I32:I44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305"/>
  <sheetViews>
    <sheetView showGridLines="0" topLeftCell="A36" zoomScale="110" zoomScaleNormal="110" workbookViewId="0">
      <selection activeCell="I36" sqref="I36"/>
    </sheetView>
  </sheetViews>
  <sheetFormatPr defaultColWidth="9.140625" defaultRowHeight="11.25"/>
  <cols>
    <col min="1" max="1" width="9.140625" style="79"/>
    <col min="2" max="2" width="3.140625" style="61" customWidth="1"/>
    <col min="3" max="3" width="5.28515625" style="61" bestFit="1" customWidth="1"/>
    <col min="4" max="4" width="45.85546875" style="61" customWidth="1"/>
    <col min="5" max="5" width="13.85546875" style="61" bestFit="1" customWidth="1"/>
    <col min="6" max="6" width="4.140625" style="61" customWidth="1"/>
    <col min="7" max="8" width="3.7109375" style="61" customWidth="1"/>
    <col min="9" max="9" width="5.7109375" style="61" customWidth="1"/>
    <col min="10" max="12" width="3.28515625" style="61" customWidth="1"/>
    <col min="13" max="13" width="4.28515625" style="61" bestFit="1" customWidth="1"/>
    <col min="14" max="14" width="3.28515625" style="61" customWidth="1"/>
    <col min="15" max="15" width="4.42578125" style="61" bestFit="1" customWidth="1"/>
    <col min="16" max="17" width="4.28515625" style="61" customWidth="1"/>
    <col min="18" max="18" width="4.7109375" style="61" customWidth="1"/>
    <col min="19" max="20" width="4.5703125" style="61" customWidth="1"/>
    <col min="21" max="21" width="6.140625" style="138" customWidth="1"/>
    <col min="22" max="22" width="13.140625" style="188" customWidth="1"/>
    <col min="23" max="32" width="6.140625" style="138" customWidth="1"/>
    <col min="33" max="16384" width="9.140625" style="61"/>
  </cols>
  <sheetData>
    <row r="1" spans="1:32" s="80" customFormat="1">
      <c r="A1" s="79"/>
      <c r="U1" s="138"/>
      <c r="V1" s="188"/>
      <c r="W1" s="138"/>
      <c r="X1" s="138"/>
      <c r="Y1" s="138"/>
      <c r="Z1" s="138"/>
      <c r="AA1" s="138"/>
      <c r="AB1" s="138"/>
      <c r="AC1" s="138"/>
      <c r="AD1" s="138"/>
      <c r="AE1" s="138"/>
      <c r="AF1" s="138"/>
    </row>
    <row r="2" spans="1:32" s="10" customFormat="1" ht="15" customHeight="1">
      <c r="A2" s="201"/>
      <c r="B2" s="84" t="s">
        <v>75</v>
      </c>
      <c r="U2" s="202"/>
      <c r="V2" s="203"/>
      <c r="W2" s="202"/>
      <c r="X2" s="202"/>
      <c r="Y2" s="202"/>
      <c r="Z2" s="202"/>
      <c r="AA2" s="202"/>
      <c r="AB2" s="202"/>
      <c r="AC2" s="202"/>
      <c r="AD2" s="202"/>
      <c r="AE2" s="202"/>
      <c r="AF2" s="202"/>
    </row>
    <row r="3" spans="1:32" s="10" customFormat="1" ht="15" customHeight="1">
      <c r="A3" s="201"/>
      <c r="B3" s="84" t="s">
        <v>16</v>
      </c>
      <c r="J3" s="11"/>
      <c r="L3" s="11"/>
      <c r="M3" s="11"/>
      <c r="N3" s="11"/>
      <c r="O3" s="10" t="s">
        <v>103</v>
      </c>
      <c r="U3" s="202"/>
      <c r="V3" s="368" t="s">
        <v>3</v>
      </c>
      <c r="W3" s="202"/>
      <c r="X3" s="202"/>
      <c r="Y3" s="202"/>
      <c r="Z3" s="202"/>
      <c r="AA3" s="202"/>
      <c r="AB3" s="202"/>
      <c r="AC3" s="202"/>
      <c r="AD3" s="202"/>
      <c r="AE3" s="202"/>
      <c r="AF3" s="202"/>
    </row>
    <row r="4" spans="1:32" s="10" customFormat="1" ht="15" customHeight="1">
      <c r="A4" s="201"/>
      <c r="B4" s="14" t="str">
        <f>IF(Pagina1!$D$4="","Departament",Pagina1!$D$4)</f>
        <v>Departament</v>
      </c>
      <c r="U4" s="202"/>
      <c r="V4" s="368"/>
      <c r="W4" s="202"/>
      <c r="X4" s="202"/>
      <c r="Y4" s="202"/>
      <c r="Z4" s="202"/>
      <c r="AA4" s="202"/>
      <c r="AB4" s="202"/>
      <c r="AC4" s="202"/>
      <c r="AD4" s="202"/>
      <c r="AE4" s="202"/>
      <c r="AF4" s="202"/>
    </row>
    <row r="5" spans="1:32" s="10" customFormat="1" ht="15" customHeight="1">
      <c r="A5" s="201"/>
      <c r="B5" s="100" t="str">
        <f>IF(Pagina1!$D$12="","",CONCATENATE(Pagina1!$B$12,"  ",Pagina1!$D$12))</f>
        <v/>
      </c>
      <c r="U5" s="202"/>
      <c r="V5" s="204" t="s">
        <v>248</v>
      </c>
      <c r="W5" s="202"/>
      <c r="X5" s="202"/>
      <c r="Y5" s="202"/>
      <c r="Z5" s="202"/>
      <c r="AA5" s="202"/>
      <c r="AB5" s="202"/>
      <c r="AC5" s="202"/>
      <c r="AD5" s="202"/>
      <c r="AE5" s="202"/>
      <c r="AF5" s="202"/>
    </row>
    <row r="6" spans="1:32" s="10" customFormat="1" ht="15" customHeight="1">
      <c r="A6" s="201"/>
      <c r="B6" s="100" t="str">
        <f>IF(Pagina1!$D$13="","",CONCATENATE(Pagina1!$B$13,"  ",Pagina1!$D$13))</f>
        <v/>
      </c>
      <c r="O6" s="10" t="s">
        <v>38</v>
      </c>
      <c r="U6" s="202"/>
      <c r="V6" s="203"/>
      <c r="W6" s="202"/>
      <c r="X6" s="202"/>
      <c r="Y6" s="202"/>
      <c r="Z6" s="202"/>
      <c r="AA6" s="202"/>
      <c r="AB6" s="202"/>
      <c r="AC6" s="202"/>
      <c r="AD6" s="202"/>
      <c r="AE6" s="202"/>
      <c r="AF6" s="202"/>
    </row>
    <row r="7" spans="1:32" s="10" customFormat="1" ht="15" customHeight="1">
      <c r="A7" s="201"/>
      <c r="B7" s="100"/>
      <c r="O7" s="10" t="str">
        <f>Pagina1!$H$7</f>
        <v>Prof. univ. dr. ing. Carol SCHNAKOVSZKY</v>
      </c>
      <c r="U7" s="202"/>
      <c r="V7" s="203"/>
      <c r="W7" s="202"/>
      <c r="X7" s="202"/>
      <c r="Y7" s="202"/>
      <c r="Z7" s="202"/>
      <c r="AA7" s="202"/>
      <c r="AB7" s="202"/>
      <c r="AC7" s="202"/>
      <c r="AD7" s="202"/>
      <c r="AE7" s="202"/>
      <c r="AF7" s="202"/>
    </row>
    <row r="8" spans="1:32" ht="15" customHeight="1">
      <c r="B8" s="32"/>
    </row>
    <row r="9" spans="1:32" ht="15" customHeight="1">
      <c r="B9" s="371" t="s">
        <v>18</v>
      </c>
      <c r="C9" s="371"/>
      <c r="D9" s="371"/>
      <c r="E9" s="371"/>
      <c r="F9" s="371"/>
      <c r="G9" s="371"/>
      <c r="H9" s="371"/>
      <c r="I9" s="371"/>
      <c r="J9" s="371"/>
      <c r="K9" s="371"/>
      <c r="L9" s="371"/>
      <c r="M9" s="371"/>
      <c r="N9" s="371"/>
      <c r="O9" s="371"/>
      <c r="P9" s="371"/>
      <c r="Q9" s="371"/>
      <c r="R9" s="371"/>
      <c r="S9" s="371"/>
      <c r="T9" s="88"/>
    </row>
    <row r="10" spans="1:32" s="88" customFormat="1" ht="15" customHeight="1">
      <c r="A10" s="87"/>
      <c r="B10" s="371" t="s">
        <v>68</v>
      </c>
      <c r="C10" s="371"/>
      <c r="D10" s="371"/>
      <c r="E10" s="371"/>
      <c r="F10" s="371"/>
      <c r="G10" s="371"/>
      <c r="H10" s="371"/>
      <c r="I10" s="371"/>
      <c r="J10" s="371"/>
      <c r="K10" s="371"/>
      <c r="L10" s="371"/>
      <c r="M10" s="371"/>
      <c r="N10" s="371"/>
      <c r="O10" s="371"/>
      <c r="P10" s="371"/>
      <c r="Q10" s="371"/>
      <c r="R10" s="371"/>
      <c r="S10" s="371"/>
      <c r="T10" s="86"/>
      <c r="U10" s="184"/>
      <c r="V10" s="189"/>
      <c r="W10" s="184"/>
      <c r="X10" s="184"/>
      <c r="Y10" s="184"/>
      <c r="Z10" s="184"/>
      <c r="AA10" s="184"/>
      <c r="AB10" s="184"/>
      <c r="AC10" s="184"/>
      <c r="AD10" s="184"/>
      <c r="AE10" s="184"/>
      <c r="AF10" s="184"/>
    </row>
    <row r="11" spans="1:32" ht="15" customHeight="1" thickBot="1">
      <c r="C11" s="6"/>
      <c r="E11" s="89"/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</row>
    <row r="12" spans="1:32" ht="15" customHeight="1" thickBot="1">
      <c r="B12" s="336" t="s">
        <v>131</v>
      </c>
      <c r="C12" s="337"/>
      <c r="D12" s="337"/>
      <c r="E12" s="337"/>
      <c r="F12" s="337"/>
      <c r="G12" s="337"/>
      <c r="H12" s="337"/>
      <c r="I12" s="337"/>
      <c r="J12" s="337"/>
      <c r="K12" s="337"/>
      <c r="L12" s="337"/>
      <c r="M12" s="337"/>
      <c r="N12" s="337"/>
      <c r="O12" s="337"/>
      <c r="P12" s="337"/>
      <c r="Q12" s="337"/>
      <c r="R12" s="337"/>
      <c r="S12" s="338"/>
      <c r="T12" s="89"/>
    </row>
    <row r="13" spans="1:32" s="91" customFormat="1" ht="15" customHeight="1">
      <c r="A13" s="90"/>
      <c r="B13" s="345" t="s">
        <v>0</v>
      </c>
      <c r="C13" s="334" t="s">
        <v>25</v>
      </c>
      <c r="D13" s="334" t="s">
        <v>1</v>
      </c>
      <c r="E13" s="334" t="s">
        <v>3</v>
      </c>
      <c r="F13" s="334" t="s">
        <v>2</v>
      </c>
      <c r="G13" s="343" t="s">
        <v>8</v>
      </c>
      <c r="H13" s="333"/>
      <c r="I13" s="343" t="s">
        <v>9</v>
      </c>
      <c r="J13" s="345" t="s">
        <v>14</v>
      </c>
      <c r="K13" s="334"/>
      <c r="L13" s="334"/>
      <c r="M13" s="343"/>
      <c r="N13" s="343"/>
      <c r="O13" s="335"/>
      <c r="P13" s="333" t="s">
        <v>15</v>
      </c>
      <c r="Q13" s="334"/>
      <c r="R13" s="334"/>
      <c r="S13" s="335"/>
      <c r="T13" s="328"/>
      <c r="U13" s="185"/>
      <c r="V13" s="190"/>
      <c r="W13" s="185"/>
      <c r="X13" s="367" t="s">
        <v>246</v>
      </c>
      <c r="Y13" s="367"/>
      <c r="Z13" s="185"/>
      <c r="AA13" s="185"/>
      <c r="AB13" s="367"/>
      <c r="AC13" s="367"/>
      <c r="AD13" s="185"/>
      <c r="AE13" s="185"/>
      <c r="AF13" s="185"/>
    </row>
    <row r="14" spans="1:32" s="91" customFormat="1" ht="15" customHeight="1" thickBot="1">
      <c r="A14" s="90"/>
      <c r="B14" s="346"/>
      <c r="C14" s="342"/>
      <c r="D14" s="342"/>
      <c r="E14" s="342"/>
      <c r="F14" s="342"/>
      <c r="G14" s="141" t="s">
        <v>107</v>
      </c>
      <c r="H14" s="141" t="s">
        <v>106</v>
      </c>
      <c r="I14" s="344"/>
      <c r="J14" s="140" t="s">
        <v>4</v>
      </c>
      <c r="K14" s="141" t="s">
        <v>5</v>
      </c>
      <c r="L14" s="141" t="s">
        <v>6</v>
      </c>
      <c r="M14" s="142" t="s">
        <v>104</v>
      </c>
      <c r="N14" s="142" t="s">
        <v>7</v>
      </c>
      <c r="O14" s="143" t="s">
        <v>105</v>
      </c>
      <c r="P14" s="144" t="s">
        <v>12</v>
      </c>
      <c r="Q14" s="141" t="s">
        <v>13</v>
      </c>
      <c r="R14" s="141" t="s">
        <v>10</v>
      </c>
      <c r="S14" s="143" t="s">
        <v>11</v>
      </c>
      <c r="T14" s="328"/>
      <c r="U14" s="185"/>
      <c r="V14" s="190" t="s">
        <v>245</v>
      </c>
      <c r="W14" s="185"/>
      <c r="X14" s="222" t="s">
        <v>107</v>
      </c>
      <c r="Y14" s="223" t="s">
        <v>106</v>
      </c>
      <c r="Z14" s="185"/>
      <c r="AA14" s="185"/>
      <c r="AB14" s="222"/>
      <c r="AC14" s="223"/>
      <c r="AD14" s="185"/>
      <c r="AE14" s="185"/>
      <c r="AF14" s="185"/>
    </row>
    <row r="15" spans="1:32" ht="15" customHeight="1">
      <c r="B15" s="145" t="e" cm="1" vm="1">
        <f t="array" ref="B15">_xlfn.SEQUENCE(COUNTA(D15:D28))</f>
        <v>#VALUE!</v>
      </c>
      <c r="C15" s="146"/>
      <c r="D15" s="147"/>
      <c r="E15" s="148" t="str">
        <f>IF(D15&lt;&gt;"",CONCATENATE($V$5,5,$V15,$B15,$C15),"")</f>
        <v/>
      </c>
      <c r="F15" s="146"/>
      <c r="G15" s="146"/>
      <c r="H15" s="146"/>
      <c r="I15" s="149"/>
      <c r="J15" s="150"/>
      <c r="K15" s="146"/>
      <c r="L15" s="146"/>
      <c r="M15" s="149"/>
      <c r="N15" s="149"/>
      <c r="O15" s="151"/>
      <c r="P15" s="152" t="str">
        <f>IF($J15&lt;&gt;"",$J15*14,"")</f>
        <v/>
      </c>
      <c r="Q15" s="153" t="str">
        <f>IF(SUM($K15:$O15)&lt;&gt;0,SUM($K15:$O15)*14,"")</f>
        <v/>
      </c>
      <c r="R15" s="148" t="str">
        <f>IF(SUM($P15:$Q15)&lt;&gt;0,SUM($P15:$Q15),"")</f>
        <v/>
      </c>
      <c r="S15" s="154" t="str">
        <f>IF(($G15+$H15)&lt;&gt;0,($G15+$H15)*25-$R15,"")</f>
        <v/>
      </c>
      <c r="T15" s="92"/>
      <c r="V15" s="188" t="e" vm="2">
        <f>IF(B15&lt;=9,"0","")</f>
        <v>#VALUE!</v>
      </c>
      <c r="X15" s="139" t="str">
        <f>IF(SUM($K15,$L15,$N15)&lt;&gt;0,SUM($K15,$L15,$N15)*14,"")</f>
        <v/>
      </c>
      <c r="Y15" s="224" t="str">
        <f>IF(SUM($M15,$O15)&lt;&gt;0,SUM($M15,$O15)*14,"")</f>
        <v/>
      </c>
    </row>
    <row r="16" spans="1:32" ht="15" customHeight="1">
      <c r="B16" s="145"/>
      <c r="C16" s="146"/>
      <c r="D16" s="155"/>
      <c r="E16" s="148" t="str">
        <f t="shared" ref="E16:E28" si="0">IF(D16&lt;&gt;"",CONCATENATE($V$5,5,$V16,$B16,$C16),"")</f>
        <v/>
      </c>
      <c r="F16" s="146"/>
      <c r="G16" s="146"/>
      <c r="H16" s="146"/>
      <c r="I16" s="149"/>
      <c r="J16" s="150"/>
      <c r="K16" s="146"/>
      <c r="L16" s="146"/>
      <c r="M16" s="149"/>
      <c r="N16" s="149"/>
      <c r="O16" s="151"/>
      <c r="P16" s="152" t="str">
        <f t="shared" ref="P16:P28" si="1">IF(J16&lt;&gt;"",J16*14,"")</f>
        <v/>
      </c>
      <c r="Q16" s="153" t="str">
        <f t="shared" ref="Q16:Q28" si="2">IF(SUM($K16:$O16)&lt;&gt;0,SUM($K16:$O16)*14,"")</f>
        <v/>
      </c>
      <c r="R16" s="148" t="str">
        <f t="shared" ref="R16:R28" si="3">IF(SUM($P16:$Q16)&lt;&gt;0,SUM($P16:$Q16),"")</f>
        <v/>
      </c>
      <c r="S16" s="154" t="str">
        <f t="shared" ref="S16:S28" si="4">IF(($G16+$H16)&lt;&gt;0,($G16+$H16)*25-$R16,"")</f>
        <v/>
      </c>
      <c r="T16" s="92"/>
      <c r="V16" s="188" t="str">
        <f t="shared" ref="V16:V28" si="5">IF(B16&lt;=9,"0","")</f>
        <v>0</v>
      </c>
      <c r="X16" s="139" t="str">
        <f t="shared" ref="X16:X28" si="6">IF(SUM($K16,$L16,$N16)&lt;&gt;0,SUM($K16,$L16,$N16)*14,"")</f>
        <v/>
      </c>
      <c r="Y16" s="224" t="str">
        <f t="shared" ref="Y16:Y28" si="7">IF(SUM($M16,$O16)&lt;&gt;0,SUM($M16,$O16)*14,"")</f>
        <v/>
      </c>
    </row>
    <row r="17" spans="1:32" ht="15" customHeight="1">
      <c r="A17" s="83"/>
      <c r="B17" s="145"/>
      <c r="C17" s="146"/>
      <c r="D17" s="155"/>
      <c r="E17" s="148" t="str">
        <f t="shared" si="0"/>
        <v/>
      </c>
      <c r="F17" s="146"/>
      <c r="G17" s="146"/>
      <c r="H17" s="156"/>
      <c r="I17" s="149"/>
      <c r="J17" s="150"/>
      <c r="K17" s="146"/>
      <c r="L17" s="146"/>
      <c r="M17" s="149"/>
      <c r="N17" s="149"/>
      <c r="O17" s="151"/>
      <c r="P17" s="152" t="str">
        <f t="shared" si="1"/>
        <v/>
      </c>
      <c r="Q17" s="153" t="str">
        <f t="shared" si="2"/>
        <v/>
      </c>
      <c r="R17" s="148" t="str">
        <f t="shared" si="3"/>
        <v/>
      </c>
      <c r="S17" s="154" t="str">
        <f t="shared" si="4"/>
        <v/>
      </c>
      <c r="T17" s="92"/>
      <c r="U17" s="186"/>
      <c r="V17" s="188" t="str">
        <f t="shared" si="5"/>
        <v>0</v>
      </c>
      <c r="W17" s="186"/>
      <c r="X17" s="139" t="str">
        <f t="shared" si="6"/>
        <v/>
      </c>
      <c r="Y17" s="224" t="str">
        <f t="shared" si="7"/>
        <v/>
      </c>
      <c r="Z17" s="186"/>
      <c r="AA17" s="186"/>
      <c r="AB17" s="186"/>
      <c r="AC17" s="186"/>
      <c r="AD17" s="186"/>
      <c r="AE17" s="186"/>
      <c r="AF17" s="186"/>
    </row>
    <row r="18" spans="1:32" ht="15" customHeight="1">
      <c r="A18" s="83"/>
      <c r="B18" s="145"/>
      <c r="C18" s="146"/>
      <c r="D18" s="155"/>
      <c r="E18" s="148" t="str">
        <f t="shared" si="0"/>
        <v/>
      </c>
      <c r="F18" s="146"/>
      <c r="G18" s="156"/>
      <c r="H18" s="156"/>
      <c r="I18" s="149"/>
      <c r="J18" s="150"/>
      <c r="K18" s="146"/>
      <c r="L18" s="146"/>
      <c r="M18" s="149"/>
      <c r="N18" s="149"/>
      <c r="O18" s="151"/>
      <c r="P18" s="157" t="str">
        <f t="shared" si="1"/>
        <v/>
      </c>
      <c r="Q18" s="153" t="str">
        <f t="shared" si="2"/>
        <v/>
      </c>
      <c r="R18" s="148" t="str">
        <f t="shared" si="3"/>
        <v/>
      </c>
      <c r="S18" s="154" t="str">
        <f t="shared" si="4"/>
        <v/>
      </c>
      <c r="T18" s="93"/>
      <c r="U18" s="186"/>
      <c r="V18" s="188" t="str">
        <f t="shared" si="5"/>
        <v>0</v>
      </c>
      <c r="W18" s="186"/>
      <c r="X18" s="139" t="str">
        <f t="shared" si="6"/>
        <v/>
      </c>
      <c r="Y18" s="224" t="str">
        <f t="shared" si="7"/>
        <v/>
      </c>
      <c r="Z18" s="186"/>
      <c r="AA18" s="186"/>
      <c r="AB18" s="186"/>
      <c r="AC18" s="186"/>
      <c r="AD18" s="186"/>
      <c r="AE18" s="186"/>
      <c r="AF18" s="186"/>
    </row>
    <row r="19" spans="1:32" ht="15" customHeight="1">
      <c r="A19" s="83"/>
      <c r="B19" s="145"/>
      <c r="C19" s="146"/>
      <c r="D19" s="155"/>
      <c r="E19" s="148" t="str">
        <f t="shared" si="0"/>
        <v/>
      </c>
      <c r="F19" s="146"/>
      <c r="G19" s="156"/>
      <c r="H19" s="156"/>
      <c r="I19" s="149"/>
      <c r="J19" s="150"/>
      <c r="K19" s="146"/>
      <c r="L19" s="146"/>
      <c r="M19" s="149"/>
      <c r="N19" s="149"/>
      <c r="O19" s="151"/>
      <c r="P19" s="157" t="str">
        <f t="shared" si="1"/>
        <v/>
      </c>
      <c r="Q19" s="153" t="str">
        <f t="shared" si="2"/>
        <v/>
      </c>
      <c r="R19" s="148" t="str">
        <f t="shared" si="3"/>
        <v/>
      </c>
      <c r="S19" s="154" t="str">
        <f t="shared" si="4"/>
        <v/>
      </c>
      <c r="T19" s="93"/>
      <c r="U19" s="186"/>
      <c r="V19" s="188" t="str">
        <f t="shared" si="5"/>
        <v>0</v>
      </c>
      <c r="W19" s="186"/>
      <c r="X19" s="139" t="str">
        <f t="shared" si="6"/>
        <v/>
      </c>
      <c r="Y19" s="224" t="str">
        <f t="shared" si="7"/>
        <v/>
      </c>
      <c r="Z19" s="186"/>
      <c r="AA19" s="186"/>
      <c r="AB19" s="186"/>
      <c r="AC19" s="186"/>
      <c r="AD19" s="186"/>
      <c r="AE19" s="186"/>
      <c r="AF19" s="186"/>
    </row>
    <row r="20" spans="1:32" ht="15" customHeight="1">
      <c r="B20" s="145"/>
      <c r="C20" s="146"/>
      <c r="D20" s="155"/>
      <c r="E20" s="148" t="str">
        <f t="shared" si="0"/>
        <v/>
      </c>
      <c r="F20" s="146"/>
      <c r="G20" s="146"/>
      <c r="H20" s="156"/>
      <c r="I20" s="149"/>
      <c r="J20" s="150"/>
      <c r="K20" s="146"/>
      <c r="L20" s="146"/>
      <c r="M20" s="149"/>
      <c r="N20" s="149"/>
      <c r="O20" s="151"/>
      <c r="P20" s="157" t="str">
        <f t="shared" si="1"/>
        <v/>
      </c>
      <c r="Q20" s="153" t="str">
        <f t="shared" si="2"/>
        <v/>
      </c>
      <c r="R20" s="148" t="str">
        <f t="shared" si="3"/>
        <v/>
      </c>
      <c r="S20" s="154" t="str">
        <f t="shared" si="4"/>
        <v/>
      </c>
      <c r="T20" s="93"/>
      <c r="V20" s="188" t="str">
        <f t="shared" si="5"/>
        <v>0</v>
      </c>
      <c r="X20" s="139" t="str">
        <f t="shared" si="6"/>
        <v/>
      </c>
      <c r="Y20" s="224" t="str">
        <f t="shared" si="7"/>
        <v/>
      </c>
    </row>
    <row r="21" spans="1:32" ht="15" customHeight="1">
      <c r="B21" s="145"/>
      <c r="C21" s="146"/>
      <c r="D21" s="155"/>
      <c r="E21" s="148" t="str">
        <f t="shared" si="0"/>
        <v/>
      </c>
      <c r="F21" s="146"/>
      <c r="G21" s="146"/>
      <c r="H21" s="156"/>
      <c r="I21" s="149"/>
      <c r="J21" s="150"/>
      <c r="K21" s="146"/>
      <c r="L21" s="146"/>
      <c r="M21" s="149"/>
      <c r="N21" s="149"/>
      <c r="O21" s="151"/>
      <c r="P21" s="157" t="str">
        <f t="shared" si="1"/>
        <v/>
      </c>
      <c r="Q21" s="153" t="str">
        <f t="shared" si="2"/>
        <v/>
      </c>
      <c r="R21" s="148" t="str">
        <f t="shared" si="3"/>
        <v/>
      </c>
      <c r="S21" s="154" t="str">
        <f t="shared" si="4"/>
        <v/>
      </c>
      <c r="T21" s="93"/>
      <c r="V21" s="188" t="str">
        <f t="shared" si="5"/>
        <v>0</v>
      </c>
      <c r="X21" s="139" t="str">
        <f t="shared" si="6"/>
        <v/>
      </c>
      <c r="Y21" s="224" t="str">
        <f t="shared" si="7"/>
        <v/>
      </c>
    </row>
    <row r="22" spans="1:32" s="96" customFormat="1" ht="15" customHeight="1">
      <c r="A22" s="94"/>
      <c r="B22" s="145"/>
      <c r="C22" s="146"/>
      <c r="D22" s="155"/>
      <c r="E22" s="148" t="str">
        <f t="shared" si="0"/>
        <v/>
      </c>
      <c r="F22" s="146"/>
      <c r="G22" s="156"/>
      <c r="H22" s="156"/>
      <c r="I22" s="149"/>
      <c r="J22" s="150"/>
      <c r="K22" s="146"/>
      <c r="L22" s="146"/>
      <c r="M22" s="149"/>
      <c r="N22" s="149"/>
      <c r="O22" s="151"/>
      <c r="P22" s="157" t="str">
        <f t="shared" si="1"/>
        <v/>
      </c>
      <c r="Q22" s="153" t="str">
        <f t="shared" si="2"/>
        <v/>
      </c>
      <c r="R22" s="148" t="str">
        <f t="shared" si="3"/>
        <v/>
      </c>
      <c r="S22" s="154" t="str">
        <f t="shared" si="4"/>
        <v/>
      </c>
      <c r="T22" s="136"/>
      <c r="U22" s="187"/>
      <c r="V22" s="188" t="str">
        <f t="shared" si="5"/>
        <v>0</v>
      </c>
      <c r="W22" s="187"/>
      <c r="X22" s="139" t="str">
        <f t="shared" si="6"/>
        <v/>
      </c>
      <c r="Y22" s="224" t="str">
        <f t="shared" si="7"/>
        <v/>
      </c>
      <c r="Z22" s="187"/>
      <c r="AA22" s="187"/>
      <c r="AB22" s="187"/>
      <c r="AC22" s="187"/>
      <c r="AD22" s="187"/>
      <c r="AE22" s="187"/>
      <c r="AF22" s="187"/>
    </row>
    <row r="23" spans="1:32" ht="15" customHeight="1">
      <c r="B23" s="145"/>
      <c r="C23" s="146"/>
      <c r="D23" s="155"/>
      <c r="E23" s="148" t="str">
        <f t="shared" si="0"/>
        <v/>
      </c>
      <c r="F23" s="146"/>
      <c r="G23" s="156"/>
      <c r="H23" s="156"/>
      <c r="I23" s="149"/>
      <c r="J23" s="150"/>
      <c r="K23" s="146"/>
      <c r="L23" s="146"/>
      <c r="M23" s="149"/>
      <c r="N23" s="149"/>
      <c r="O23" s="151"/>
      <c r="P23" s="157" t="str">
        <f t="shared" si="1"/>
        <v/>
      </c>
      <c r="Q23" s="153" t="str">
        <f t="shared" si="2"/>
        <v/>
      </c>
      <c r="R23" s="148" t="str">
        <f t="shared" si="3"/>
        <v/>
      </c>
      <c r="S23" s="154" t="str">
        <f t="shared" si="4"/>
        <v/>
      </c>
      <c r="T23" s="93"/>
      <c r="V23" s="188" t="str">
        <f t="shared" si="5"/>
        <v>0</v>
      </c>
      <c r="X23" s="139" t="str">
        <f t="shared" si="6"/>
        <v/>
      </c>
      <c r="Y23" s="224" t="str">
        <f t="shared" si="7"/>
        <v/>
      </c>
    </row>
    <row r="24" spans="1:32" s="96" customFormat="1" ht="15" customHeight="1">
      <c r="A24" s="94"/>
      <c r="B24" s="145"/>
      <c r="C24" s="146"/>
      <c r="D24" s="155"/>
      <c r="E24" s="148" t="str">
        <f t="shared" si="0"/>
        <v/>
      </c>
      <c r="F24" s="146"/>
      <c r="G24" s="156"/>
      <c r="H24" s="156"/>
      <c r="I24" s="149"/>
      <c r="J24" s="150"/>
      <c r="K24" s="146"/>
      <c r="L24" s="146"/>
      <c r="M24" s="149"/>
      <c r="N24" s="149"/>
      <c r="O24" s="151"/>
      <c r="P24" s="157" t="str">
        <f t="shared" si="1"/>
        <v/>
      </c>
      <c r="Q24" s="153" t="str">
        <f t="shared" si="2"/>
        <v/>
      </c>
      <c r="R24" s="148" t="str">
        <f t="shared" si="3"/>
        <v/>
      </c>
      <c r="S24" s="154" t="str">
        <f t="shared" si="4"/>
        <v/>
      </c>
      <c r="T24" s="136"/>
      <c r="U24" s="187"/>
      <c r="V24" s="188" t="str">
        <f t="shared" si="5"/>
        <v>0</v>
      </c>
      <c r="W24" s="187"/>
      <c r="X24" s="139" t="str">
        <f t="shared" si="6"/>
        <v/>
      </c>
      <c r="Y24" s="224" t="str">
        <f t="shared" si="7"/>
        <v/>
      </c>
      <c r="Z24" s="187"/>
      <c r="AA24" s="187"/>
      <c r="AB24" s="187"/>
      <c r="AC24" s="187"/>
      <c r="AD24" s="187"/>
      <c r="AE24" s="187"/>
      <c r="AF24" s="187"/>
    </row>
    <row r="25" spans="1:32" ht="15" customHeight="1">
      <c r="B25" s="145"/>
      <c r="C25" s="146"/>
      <c r="D25" s="155"/>
      <c r="E25" s="148" t="str">
        <f t="shared" si="0"/>
        <v/>
      </c>
      <c r="F25" s="146"/>
      <c r="G25" s="156"/>
      <c r="H25" s="156"/>
      <c r="I25" s="149"/>
      <c r="J25" s="150"/>
      <c r="K25" s="146"/>
      <c r="L25" s="146"/>
      <c r="M25" s="149"/>
      <c r="N25" s="149"/>
      <c r="O25" s="151"/>
      <c r="P25" s="157" t="str">
        <f t="shared" si="1"/>
        <v/>
      </c>
      <c r="Q25" s="153" t="str">
        <f t="shared" si="2"/>
        <v/>
      </c>
      <c r="R25" s="148" t="str">
        <f t="shared" si="3"/>
        <v/>
      </c>
      <c r="S25" s="154" t="str">
        <f t="shared" si="4"/>
        <v/>
      </c>
      <c r="T25" s="92"/>
      <c r="V25" s="188" t="str">
        <f t="shared" si="5"/>
        <v>0</v>
      </c>
      <c r="X25" s="139" t="str">
        <f t="shared" si="6"/>
        <v/>
      </c>
      <c r="Y25" s="224" t="str">
        <f t="shared" si="7"/>
        <v/>
      </c>
    </row>
    <row r="26" spans="1:32" ht="15" customHeight="1">
      <c r="B26" s="145"/>
      <c r="C26" s="146"/>
      <c r="D26" s="155"/>
      <c r="E26" s="148" t="str">
        <f t="shared" si="0"/>
        <v/>
      </c>
      <c r="F26" s="146"/>
      <c r="G26" s="156"/>
      <c r="H26" s="156"/>
      <c r="I26" s="149"/>
      <c r="J26" s="150"/>
      <c r="K26" s="146"/>
      <c r="L26" s="146"/>
      <c r="M26" s="149"/>
      <c r="N26" s="149"/>
      <c r="O26" s="151"/>
      <c r="P26" s="157" t="str">
        <f t="shared" si="1"/>
        <v/>
      </c>
      <c r="Q26" s="153" t="str">
        <f t="shared" si="2"/>
        <v/>
      </c>
      <c r="R26" s="148" t="str">
        <f t="shared" si="3"/>
        <v/>
      </c>
      <c r="S26" s="154" t="str">
        <f t="shared" si="4"/>
        <v/>
      </c>
      <c r="T26" s="93"/>
      <c r="V26" s="188" t="str">
        <f t="shared" si="5"/>
        <v>0</v>
      </c>
      <c r="X26" s="139" t="str">
        <f t="shared" si="6"/>
        <v/>
      </c>
      <c r="Y26" s="224" t="str">
        <f t="shared" si="7"/>
        <v/>
      </c>
    </row>
    <row r="27" spans="1:32" ht="15" customHeight="1">
      <c r="B27" s="145"/>
      <c r="C27" s="146"/>
      <c r="D27" s="155"/>
      <c r="E27" s="148" t="str">
        <f t="shared" si="0"/>
        <v/>
      </c>
      <c r="F27" s="146"/>
      <c r="G27" s="146"/>
      <c r="H27" s="156"/>
      <c r="I27" s="149"/>
      <c r="J27" s="150"/>
      <c r="K27" s="146"/>
      <c r="L27" s="146"/>
      <c r="M27" s="149"/>
      <c r="N27" s="149"/>
      <c r="O27" s="151"/>
      <c r="P27" s="152" t="str">
        <f t="shared" si="1"/>
        <v/>
      </c>
      <c r="Q27" s="153" t="str">
        <f t="shared" si="2"/>
        <v/>
      </c>
      <c r="R27" s="148" t="str">
        <f t="shared" si="3"/>
        <v/>
      </c>
      <c r="S27" s="154" t="str">
        <f t="shared" si="4"/>
        <v/>
      </c>
      <c r="T27" s="93"/>
      <c r="V27" s="188" t="str">
        <f t="shared" si="5"/>
        <v>0</v>
      </c>
      <c r="X27" s="139" t="str">
        <f t="shared" si="6"/>
        <v/>
      </c>
      <c r="Y27" s="224" t="str">
        <f t="shared" si="7"/>
        <v/>
      </c>
    </row>
    <row r="28" spans="1:32" ht="15" customHeight="1" thickBot="1">
      <c r="B28" s="145"/>
      <c r="C28" s="146"/>
      <c r="D28" s="155"/>
      <c r="E28" s="148" t="str">
        <f t="shared" si="0"/>
        <v/>
      </c>
      <c r="F28" s="146"/>
      <c r="G28" s="158"/>
      <c r="H28" s="159"/>
      <c r="I28" s="160"/>
      <c r="J28" s="161"/>
      <c r="K28" s="158"/>
      <c r="L28" s="158"/>
      <c r="M28" s="160"/>
      <c r="N28" s="160"/>
      <c r="O28" s="162"/>
      <c r="P28" s="163" t="str">
        <f t="shared" si="1"/>
        <v/>
      </c>
      <c r="Q28" s="153" t="str">
        <f t="shared" si="2"/>
        <v/>
      </c>
      <c r="R28" s="148" t="str">
        <f t="shared" si="3"/>
        <v/>
      </c>
      <c r="S28" s="154" t="str">
        <f t="shared" si="4"/>
        <v/>
      </c>
      <c r="T28" s="93"/>
      <c r="V28" s="188" t="str">
        <f t="shared" si="5"/>
        <v>0</v>
      </c>
      <c r="X28" s="139" t="str">
        <f t="shared" si="6"/>
        <v/>
      </c>
      <c r="Y28" s="224" t="str">
        <f t="shared" si="7"/>
        <v/>
      </c>
    </row>
    <row r="29" spans="1:32" ht="15" customHeight="1" thickBot="1">
      <c r="B29" s="304" t="s">
        <v>69</v>
      </c>
      <c r="C29" s="311"/>
      <c r="D29" s="311"/>
      <c r="E29" s="311"/>
      <c r="F29" s="311"/>
      <c r="G29" s="78">
        <f>SUMIF($F15:$F28,"&lt;&gt;DFA",G15:G28)</f>
        <v>0</v>
      </c>
      <c r="H29" s="38">
        <f>SUMIF($F15:$F28,"&lt;&gt;DFA",H15:H28)</f>
        <v>0</v>
      </c>
      <c r="I29" s="372" t="str">
        <f>CONCATENATE(TEXT(COUNTIFS($F15:$F28,"&lt;&gt;DFA",$I15:$I28,"E*"),0),"E, ",TEXT(COUNTIFS($F15:$F28,"&lt;&gt;DFA",$I15:$I28,"C"),0),"C, ",TEXT(COUNTIFS($F15:$F28,"&lt;&gt;DFA",$I15:$I28,"V"),0),"V")</f>
        <v>0E, 0C, 0V</v>
      </c>
      <c r="J29" s="71">
        <f>SUMIF($F15:$F28,"&lt;&gt;DFA",J15:J28)</f>
        <v>0</v>
      </c>
      <c r="K29" s="72">
        <f t="shared" ref="K29:S29" si="8">SUMIF($F15:$F28,"&lt;&gt;DFA",K15:K28)</f>
        <v>0</v>
      </c>
      <c r="L29" s="72">
        <f t="shared" si="8"/>
        <v>0</v>
      </c>
      <c r="M29" s="72">
        <f t="shared" si="8"/>
        <v>0</v>
      </c>
      <c r="N29" s="72">
        <f t="shared" si="8"/>
        <v>0</v>
      </c>
      <c r="O29" s="73">
        <f t="shared" si="8"/>
        <v>0</v>
      </c>
      <c r="P29" s="71">
        <f t="shared" si="8"/>
        <v>0</v>
      </c>
      <c r="Q29" s="72">
        <f t="shared" si="8"/>
        <v>0</v>
      </c>
      <c r="R29" s="72">
        <f t="shared" si="8"/>
        <v>0</v>
      </c>
      <c r="S29" s="73">
        <f t="shared" si="8"/>
        <v>0</v>
      </c>
      <c r="T29" s="329"/>
      <c r="X29" s="139">
        <f t="shared" ref="X29:Y29" si="9">SUMIF($F15:$F28,"&lt;&gt;DFA",X15:X28)</f>
        <v>0</v>
      </c>
      <c r="Y29" s="224">
        <f t="shared" si="9"/>
        <v>0</v>
      </c>
    </row>
    <row r="30" spans="1:32" ht="15" customHeight="1" thickBot="1">
      <c r="B30" s="305"/>
      <c r="C30" s="340"/>
      <c r="D30" s="340"/>
      <c r="E30" s="340"/>
      <c r="F30" s="341"/>
      <c r="G30" s="310">
        <f>SUM(G29:H29)</f>
        <v>0</v>
      </c>
      <c r="H30" s="312"/>
      <c r="I30" s="373"/>
      <c r="J30" s="359">
        <f>SUM(J29:O29)</f>
        <v>0</v>
      </c>
      <c r="K30" s="354"/>
      <c r="L30" s="354"/>
      <c r="M30" s="354"/>
      <c r="N30" s="354"/>
      <c r="O30" s="355"/>
      <c r="P30" s="310">
        <f>SUM(P29:Q29)</f>
        <v>0</v>
      </c>
      <c r="Q30" s="360"/>
      <c r="R30" s="354">
        <f>SUM(R29:S29)</f>
        <v>0</v>
      </c>
      <c r="S30" s="355"/>
      <c r="T30" s="330"/>
    </row>
    <row r="31" spans="1:32" ht="15" customHeight="1" thickBot="1">
      <c r="B31" s="336" t="s">
        <v>132</v>
      </c>
      <c r="C31" s="337"/>
      <c r="D31" s="337"/>
      <c r="E31" s="337"/>
      <c r="F31" s="337"/>
      <c r="G31" s="337"/>
      <c r="H31" s="337"/>
      <c r="I31" s="337"/>
      <c r="J31" s="337"/>
      <c r="K31" s="337"/>
      <c r="L31" s="337"/>
      <c r="M31" s="337"/>
      <c r="N31" s="337"/>
      <c r="O31" s="337"/>
      <c r="P31" s="337"/>
      <c r="Q31" s="337"/>
      <c r="R31" s="337"/>
      <c r="S31" s="338"/>
      <c r="T31" s="330"/>
      <c r="X31" s="222" t="s">
        <v>107</v>
      </c>
      <c r="Y31" s="223" t="s">
        <v>106</v>
      </c>
    </row>
    <row r="32" spans="1:32" ht="15" customHeight="1">
      <c r="B32" s="150" t="e" cm="1" vm="1">
        <f t="array" ref="B32">_xlfn.SEQUENCE(COUNTA(D32:D45))</f>
        <v>#VALUE!</v>
      </c>
      <c r="C32" s="146"/>
      <c r="D32" s="147"/>
      <c r="E32" s="148" t="str">
        <f>IF($D32&lt;&gt;"",CONCATENATE($V$5,6,$V32,$B32,$C32),"")</f>
        <v/>
      </c>
      <c r="F32" s="146"/>
      <c r="G32" s="146"/>
      <c r="H32" s="146"/>
      <c r="I32" s="149"/>
      <c r="J32" s="191"/>
      <c r="K32" s="192"/>
      <c r="L32" s="192"/>
      <c r="M32" s="192"/>
      <c r="N32" s="192"/>
      <c r="O32" s="193"/>
      <c r="P32" s="152" t="str">
        <f>IF($J32&lt;&gt;"",$J32*14,"")</f>
        <v/>
      </c>
      <c r="Q32" s="152" t="str">
        <f>IF(SUM($K32:$O32)&lt;&gt;0,SUM($K32:$O32)*14,"")</f>
        <v/>
      </c>
      <c r="R32" s="152" t="str">
        <f>IF(SUM($P32:$Q32)&lt;&gt;0,SUM($P32:$Q32),"")</f>
        <v/>
      </c>
      <c r="S32" s="152" t="str">
        <f>IF(($G32+$H32)&lt;&gt;0,($G32+$H32)*25-$R32,"")</f>
        <v/>
      </c>
      <c r="T32" s="93"/>
      <c r="V32" s="188" t="e" vm="2">
        <f>IF(B32&lt;=9,"0","")</f>
        <v>#VALUE!</v>
      </c>
      <c r="X32" s="139" t="str">
        <f>IF(SUM($K32,$L32,$N32)&lt;&gt;0,SUM($K32,$L32,$N32)*14,"")</f>
        <v/>
      </c>
      <c r="Y32" s="224" t="str">
        <f>IF(SUM($M32,$O32)&lt;&gt;0,SUM($M32,$O32)*14,"")</f>
        <v/>
      </c>
    </row>
    <row r="33" spans="1:32" ht="15" customHeight="1">
      <c r="A33" s="83"/>
      <c r="B33" s="166"/>
      <c r="C33" s="146"/>
      <c r="D33" s="147"/>
      <c r="E33" s="148" t="str">
        <f t="shared" ref="E33:E44" si="10">IF($D33&lt;&gt;"",CONCATENATE($V$5,6,$V33,$B33,$C33),"")</f>
        <v/>
      </c>
      <c r="F33" s="146"/>
      <c r="G33" s="146"/>
      <c r="H33" s="146"/>
      <c r="I33" s="149"/>
      <c r="J33" s="150"/>
      <c r="K33" s="146"/>
      <c r="L33" s="146"/>
      <c r="M33" s="146"/>
      <c r="N33" s="146"/>
      <c r="O33" s="151"/>
      <c r="P33" s="152" t="str">
        <f t="shared" ref="P33:P44" si="11">IF($J33&lt;&gt;"",$J33*14,"")</f>
        <v/>
      </c>
      <c r="Q33" s="152" t="str">
        <f t="shared" ref="Q33:Q44" si="12">IF(SUM($K33:$O33)&lt;&gt;0,SUM($K33:$O33)*14,"")</f>
        <v/>
      </c>
      <c r="R33" s="152" t="str">
        <f t="shared" ref="R33:R44" si="13">IF(SUM($P33:$Q33)&lt;&gt;0,SUM($P33:$Q33),"")</f>
        <v/>
      </c>
      <c r="S33" s="152" t="str">
        <f t="shared" ref="S33:S44" si="14">IF(($G33+$H33)&lt;&gt;0,($G33+$H33)*25-$R33,"")</f>
        <v/>
      </c>
      <c r="T33" s="93"/>
      <c r="U33" s="186"/>
      <c r="V33" s="188" t="str">
        <f t="shared" ref="V33:V44" si="15">IF(B33&lt;=9,"0","")</f>
        <v>0</v>
      </c>
      <c r="W33" s="186"/>
      <c r="X33" s="139" t="str">
        <f t="shared" ref="X33:X44" si="16">IF(SUM($K33,$L33,$N33)&lt;&gt;0,SUM($K33,$L33,$N33)*14,"")</f>
        <v/>
      </c>
      <c r="Y33" s="224" t="str">
        <f t="shared" ref="Y33:Y44" si="17">IF(SUM($M33,$O33)&lt;&gt;0,SUM($M33,$O33)*14,"")</f>
        <v/>
      </c>
      <c r="Z33" s="186"/>
      <c r="AA33" s="186"/>
      <c r="AB33" s="186"/>
      <c r="AC33" s="186"/>
      <c r="AD33" s="186"/>
      <c r="AE33" s="186"/>
      <c r="AF33" s="186"/>
    </row>
    <row r="34" spans="1:32" s="96" customFormat="1" ht="15" customHeight="1">
      <c r="A34" s="94"/>
      <c r="B34" s="166"/>
      <c r="C34" s="146"/>
      <c r="D34" s="147"/>
      <c r="E34" s="148" t="str">
        <f t="shared" si="10"/>
        <v/>
      </c>
      <c r="F34" s="146"/>
      <c r="G34" s="146"/>
      <c r="H34" s="146"/>
      <c r="I34" s="149"/>
      <c r="J34" s="150"/>
      <c r="K34" s="146"/>
      <c r="L34" s="146"/>
      <c r="M34" s="146"/>
      <c r="N34" s="146"/>
      <c r="O34" s="151"/>
      <c r="P34" s="152" t="str">
        <f t="shared" si="11"/>
        <v/>
      </c>
      <c r="Q34" s="152" t="str">
        <f t="shared" si="12"/>
        <v/>
      </c>
      <c r="R34" s="152" t="str">
        <f t="shared" si="13"/>
        <v/>
      </c>
      <c r="S34" s="152" t="str">
        <f t="shared" si="14"/>
        <v/>
      </c>
      <c r="T34" s="136"/>
      <c r="U34" s="187"/>
      <c r="V34" s="188" t="str">
        <f t="shared" si="15"/>
        <v>0</v>
      </c>
      <c r="W34" s="187"/>
      <c r="X34" s="139" t="str">
        <f t="shared" si="16"/>
        <v/>
      </c>
      <c r="Y34" s="224" t="str">
        <f t="shared" si="17"/>
        <v/>
      </c>
      <c r="Z34" s="187"/>
      <c r="AA34" s="187"/>
      <c r="AB34" s="187"/>
      <c r="AC34" s="187"/>
      <c r="AD34" s="187"/>
      <c r="AE34" s="187"/>
      <c r="AF34" s="187"/>
    </row>
    <row r="35" spans="1:32" ht="15" customHeight="1">
      <c r="B35" s="166"/>
      <c r="C35" s="146"/>
      <c r="D35" s="147"/>
      <c r="E35" s="148" t="str">
        <f t="shared" si="10"/>
        <v/>
      </c>
      <c r="F35" s="146"/>
      <c r="G35" s="146"/>
      <c r="H35" s="146"/>
      <c r="I35" s="149"/>
      <c r="J35" s="150"/>
      <c r="K35" s="146"/>
      <c r="L35" s="146"/>
      <c r="M35" s="146"/>
      <c r="N35" s="146"/>
      <c r="O35" s="151"/>
      <c r="P35" s="152" t="str">
        <f t="shared" si="11"/>
        <v/>
      </c>
      <c r="Q35" s="152" t="str">
        <f t="shared" si="12"/>
        <v/>
      </c>
      <c r="R35" s="152" t="str">
        <f t="shared" si="13"/>
        <v/>
      </c>
      <c r="S35" s="152" t="str">
        <f t="shared" si="14"/>
        <v/>
      </c>
      <c r="T35" s="93"/>
      <c r="V35" s="188" t="str">
        <f t="shared" si="15"/>
        <v>0</v>
      </c>
      <c r="X35" s="139" t="str">
        <f t="shared" si="16"/>
        <v/>
      </c>
      <c r="Y35" s="224" t="str">
        <f t="shared" si="17"/>
        <v/>
      </c>
    </row>
    <row r="36" spans="1:32" ht="15" customHeight="1">
      <c r="B36" s="166"/>
      <c r="C36" s="146"/>
      <c r="D36" s="147"/>
      <c r="E36" s="148" t="str">
        <f t="shared" si="10"/>
        <v/>
      </c>
      <c r="F36" s="146"/>
      <c r="G36" s="146"/>
      <c r="H36" s="146"/>
      <c r="I36" s="149"/>
      <c r="J36" s="150"/>
      <c r="K36" s="146"/>
      <c r="L36" s="146"/>
      <c r="M36" s="146"/>
      <c r="N36" s="146"/>
      <c r="O36" s="151"/>
      <c r="P36" s="152" t="str">
        <f t="shared" si="11"/>
        <v/>
      </c>
      <c r="Q36" s="152" t="str">
        <f t="shared" si="12"/>
        <v/>
      </c>
      <c r="R36" s="152" t="str">
        <f t="shared" si="13"/>
        <v/>
      </c>
      <c r="S36" s="152" t="str">
        <f t="shared" si="14"/>
        <v/>
      </c>
      <c r="T36" s="92"/>
      <c r="V36" s="188" t="str">
        <f t="shared" si="15"/>
        <v>0</v>
      </c>
      <c r="X36" s="139" t="str">
        <f t="shared" si="16"/>
        <v/>
      </c>
      <c r="Y36" s="224" t="str">
        <f t="shared" si="17"/>
        <v/>
      </c>
    </row>
    <row r="37" spans="1:32" s="96" customFormat="1" ht="15" customHeight="1">
      <c r="A37" s="94"/>
      <c r="B37" s="166"/>
      <c r="C37" s="146"/>
      <c r="D37" s="147"/>
      <c r="E37" s="148" t="str">
        <f t="shared" si="10"/>
        <v/>
      </c>
      <c r="F37" s="146"/>
      <c r="G37" s="146"/>
      <c r="H37" s="146"/>
      <c r="I37" s="149"/>
      <c r="J37" s="150"/>
      <c r="K37" s="146"/>
      <c r="L37" s="146"/>
      <c r="M37" s="146"/>
      <c r="N37" s="146"/>
      <c r="O37" s="151"/>
      <c r="P37" s="152" t="str">
        <f t="shared" si="11"/>
        <v/>
      </c>
      <c r="Q37" s="152" t="str">
        <f t="shared" si="12"/>
        <v/>
      </c>
      <c r="R37" s="152" t="str">
        <f t="shared" si="13"/>
        <v/>
      </c>
      <c r="S37" s="152" t="str">
        <f t="shared" si="14"/>
        <v/>
      </c>
      <c r="T37" s="95"/>
      <c r="U37" s="187"/>
      <c r="V37" s="188" t="str">
        <f t="shared" si="15"/>
        <v>0</v>
      </c>
      <c r="W37" s="187"/>
      <c r="X37" s="139" t="str">
        <f t="shared" si="16"/>
        <v/>
      </c>
      <c r="Y37" s="224" t="str">
        <f t="shared" si="17"/>
        <v/>
      </c>
      <c r="Z37" s="187"/>
      <c r="AA37" s="187"/>
      <c r="AB37" s="187"/>
      <c r="AC37" s="187"/>
      <c r="AD37" s="187"/>
      <c r="AE37" s="187"/>
      <c r="AF37" s="187"/>
    </row>
    <row r="38" spans="1:32" ht="15" customHeight="1">
      <c r="B38" s="166"/>
      <c r="C38" s="146"/>
      <c r="D38" s="147"/>
      <c r="E38" s="148" t="str">
        <f t="shared" si="10"/>
        <v/>
      </c>
      <c r="F38" s="146"/>
      <c r="G38" s="146"/>
      <c r="H38" s="146"/>
      <c r="I38" s="149"/>
      <c r="J38" s="150"/>
      <c r="K38" s="146"/>
      <c r="L38" s="146"/>
      <c r="M38" s="146"/>
      <c r="N38" s="146"/>
      <c r="O38" s="151"/>
      <c r="P38" s="152" t="str">
        <f t="shared" si="11"/>
        <v/>
      </c>
      <c r="Q38" s="152" t="str">
        <f t="shared" si="12"/>
        <v/>
      </c>
      <c r="R38" s="152" t="str">
        <f t="shared" si="13"/>
        <v/>
      </c>
      <c r="S38" s="152" t="str">
        <f t="shared" si="14"/>
        <v/>
      </c>
      <c r="T38" s="92"/>
      <c r="V38" s="188" t="str">
        <f t="shared" si="15"/>
        <v>0</v>
      </c>
      <c r="X38" s="139" t="str">
        <f t="shared" si="16"/>
        <v/>
      </c>
      <c r="Y38" s="224" t="str">
        <f t="shared" si="17"/>
        <v/>
      </c>
    </row>
    <row r="39" spans="1:32" ht="15" customHeight="1">
      <c r="B39" s="166"/>
      <c r="C39" s="146"/>
      <c r="D39" s="147"/>
      <c r="E39" s="148" t="str">
        <f t="shared" si="10"/>
        <v/>
      </c>
      <c r="F39" s="146"/>
      <c r="G39" s="146"/>
      <c r="H39" s="146"/>
      <c r="I39" s="149"/>
      <c r="J39" s="150"/>
      <c r="K39" s="146"/>
      <c r="L39" s="146"/>
      <c r="M39" s="146"/>
      <c r="N39" s="146"/>
      <c r="O39" s="151"/>
      <c r="P39" s="152" t="str">
        <f t="shared" si="11"/>
        <v/>
      </c>
      <c r="Q39" s="152" t="str">
        <f t="shared" si="12"/>
        <v/>
      </c>
      <c r="R39" s="152" t="str">
        <f t="shared" si="13"/>
        <v/>
      </c>
      <c r="S39" s="152" t="str">
        <f t="shared" si="14"/>
        <v/>
      </c>
      <c r="T39" s="92"/>
      <c r="V39" s="188" t="str">
        <f t="shared" si="15"/>
        <v>0</v>
      </c>
      <c r="X39" s="139" t="str">
        <f t="shared" si="16"/>
        <v/>
      </c>
      <c r="Y39" s="224" t="str">
        <f t="shared" si="17"/>
        <v/>
      </c>
    </row>
    <row r="40" spans="1:32" ht="15" customHeight="1">
      <c r="B40" s="166"/>
      <c r="C40" s="146"/>
      <c r="D40" s="147"/>
      <c r="E40" s="148" t="str">
        <f t="shared" si="10"/>
        <v/>
      </c>
      <c r="F40" s="146"/>
      <c r="G40" s="146"/>
      <c r="H40" s="146"/>
      <c r="I40" s="149"/>
      <c r="J40" s="150"/>
      <c r="K40" s="146"/>
      <c r="L40" s="146"/>
      <c r="M40" s="146"/>
      <c r="N40" s="146"/>
      <c r="O40" s="151"/>
      <c r="P40" s="152" t="str">
        <f t="shared" si="11"/>
        <v/>
      </c>
      <c r="Q40" s="152" t="str">
        <f t="shared" si="12"/>
        <v/>
      </c>
      <c r="R40" s="152" t="str">
        <f t="shared" si="13"/>
        <v/>
      </c>
      <c r="S40" s="152" t="str">
        <f t="shared" si="14"/>
        <v/>
      </c>
      <c r="T40" s="92"/>
      <c r="V40" s="188" t="str">
        <f t="shared" si="15"/>
        <v>0</v>
      </c>
      <c r="X40" s="139" t="str">
        <f t="shared" si="16"/>
        <v/>
      </c>
      <c r="Y40" s="224" t="str">
        <f t="shared" si="17"/>
        <v/>
      </c>
    </row>
    <row r="41" spans="1:32" ht="15" customHeight="1">
      <c r="B41" s="166"/>
      <c r="C41" s="146"/>
      <c r="D41" s="147"/>
      <c r="E41" s="148" t="str">
        <f t="shared" si="10"/>
        <v/>
      </c>
      <c r="F41" s="146"/>
      <c r="G41" s="146"/>
      <c r="H41" s="146"/>
      <c r="I41" s="149"/>
      <c r="J41" s="150"/>
      <c r="K41" s="146"/>
      <c r="L41" s="146"/>
      <c r="M41" s="146"/>
      <c r="N41" s="146"/>
      <c r="O41" s="151"/>
      <c r="P41" s="152" t="str">
        <f t="shared" si="11"/>
        <v/>
      </c>
      <c r="Q41" s="152" t="str">
        <f t="shared" si="12"/>
        <v/>
      </c>
      <c r="R41" s="152" t="str">
        <f t="shared" si="13"/>
        <v/>
      </c>
      <c r="S41" s="152" t="str">
        <f t="shared" si="14"/>
        <v/>
      </c>
      <c r="T41" s="92"/>
      <c r="V41" s="188" t="str">
        <f t="shared" si="15"/>
        <v>0</v>
      </c>
      <c r="X41" s="139" t="str">
        <f t="shared" si="16"/>
        <v/>
      </c>
      <c r="Y41" s="224" t="str">
        <f t="shared" si="17"/>
        <v/>
      </c>
    </row>
    <row r="42" spans="1:32" ht="15" customHeight="1">
      <c r="B42" s="166"/>
      <c r="C42" s="146"/>
      <c r="D42" s="147"/>
      <c r="E42" s="148" t="str">
        <f t="shared" si="10"/>
        <v/>
      </c>
      <c r="F42" s="146"/>
      <c r="G42" s="146"/>
      <c r="H42" s="146"/>
      <c r="I42" s="149"/>
      <c r="J42" s="150"/>
      <c r="K42" s="146"/>
      <c r="L42" s="146"/>
      <c r="M42" s="146"/>
      <c r="N42" s="146"/>
      <c r="O42" s="151"/>
      <c r="P42" s="152" t="str">
        <f t="shared" si="11"/>
        <v/>
      </c>
      <c r="Q42" s="152" t="str">
        <f t="shared" si="12"/>
        <v/>
      </c>
      <c r="R42" s="152" t="str">
        <f t="shared" si="13"/>
        <v/>
      </c>
      <c r="S42" s="152" t="str">
        <f t="shared" si="14"/>
        <v/>
      </c>
      <c r="T42" s="92"/>
      <c r="V42" s="188" t="str">
        <f t="shared" si="15"/>
        <v>0</v>
      </c>
      <c r="X42" s="139" t="str">
        <f t="shared" si="16"/>
        <v/>
      </c>
      <c r="Y42" s="224" t="str">
        <f t="shared" si="17"/>
        <v/>
      </c>
    </row>
    <row r="43" spans="1:32" ht="15" customHeight="1">
      <c r="B43" s="166"/>
      <c r="C43" s="146"/>
      <c r="D43" s="147"/>
      <c r="E43" s="148" t="str">
        <f t="shared" si="10"/>
        <v/>
      </c>
      <c r="F43" s="146"/>
      <c r="G43" s="146"/>
      <c r="H43" s="146"/>
      <c r="I43" s="149"/>
      <c r="J43" s="150"/>
      <c r="K43" s="146"/>
      <c r="L43" s="146"/>
      <c r="M43" s="146"/>
      <c r="N43" s="146"/>
      <c r="O43" s="151"/>
      <c r="P43" s="152" t="str">
        <f t="shared" si="11"/>
        <v/>
      </c>
      <c r="Q43" s="152" t="str">
        <f t="shared" si="12"/>
        <v/>
      </c>
      <c r="R43" s="152" t="str">
        <f t="shared" si="13"/>
        <v/>
      </c>
      <c r="S43" s="152" t="str">
        <f t="shared" si="14"/>
        <v/>
      </c>
      <c r="T43" s="92"/>
      <c r="V43" s="188" t="str">
        <f t="shared" si="15"/>
        <v>0</v>
      </c>
      <c r="X43" s="139" t="str">
        <f t="shared" si="16"/>
        <v/>
      </c>
      <c r="Y43" s="224" t="str">
        <f t="shared" si="17"/>
        <v/>
      </c>
    </row>
    <row r="44" spans="1:32" ht="15" customHeight="1" thickBot="1">
      <c r="B44" s="166"/>
      <c r="C44" s="146"/>
      <c r="D44" s="147"/>
      <c r="E44" s="148" t="str">
        <f t="shared" si="10"/>
        <v/>
      </c>
      <c r="F44" s="146"/>
      <c r="G44" s="146"/>
      <c r="H44" s="146"/>
      <c r="I44" s="149"/>
      <c r="J44" s="194"/>
      <c r="K44" s="195"/>
      <c r="L44" s="195"/>
      <c r="M44" s="195"/>
      <c r="N44" s="195"/>
      <c r="O44" s="196"/>
      <c r="P44" s="152" t="str">
        <f t="shared" si="11"/>
        <v/>
      </c>
      <c r="Q44" s="152" t="str">
        <f t="shared" si="12"/>
        <v/>
      </c>
      <c r="R44" s="152" t="str">
        <f t="shared" si="13"/>
        <v/>
      </c>
      <c r="S44" s="152" t="str">
        <f t="shared" si="14"/>
        <v/>
      </c>
      <c r="T44" s="92"/>
      <c r="V44" s="188" t="str">
        <f t="shared" si="15"/>
        <v>0</v>
      </c>
      <c r="X44" s="139" t="str">
        <f t="shared" si="16"/>
        <v/>
      </c>
      <c r="Y44" s="224" t="str">
        <f t="shared" si="17"/>
        <v/>
      </c>
    </row>
    <row r="45" spans="1:32" ht="15" customHeight="1" thickBot="1">
      <c r="B45" s="304" t="s">
        <v>69</v>
      </c>
      <c r="C45" s="311"/>
      <c r="D45" s="311"/>
      <c r="E45" s="311"/>
      <c r="F45" s="339"/>
      <c r="G45" s="167">
        <f>SUMIF($F32:$F44,"&lt;&gt;DFA",G32:G44)</f>
        <v>0</v>
      </c>
      <c r="H45" s="168">
        <f>SUMIF($F31:$F44,"&lt;&gt;DFA",H31:H44)</f>
        <v>0</v>
      </c>
      <c r="I45" s="365" t="str">
        <f>CONCATENATE(TEXT(COUNTIFS($F32:$F44,"&lt;&gt;DFA",$I32:$I44,"E*"),0),"E, ",TEXT(COUNTIFS($F32:$F44,"&lt;&gt;DFA",$I32:$I44,"C"),0),"C, ",TEXT(COUNTIFS($F32:$F44,"&lt;&gt;DFA",$I32:$I44,"V"),0),"V")</f>
        <v>0E, 0C, 0V</v>
      </c>
      <c r="J45" s="71">
        <f>SUMIF($F32:$F44,"&lt;&gt;DFA",J32:J44)</f>
        <v>0</v>
      </c>
      <c r="K45" s="72">
        <f t="shared" ref="K45:S45" si="18">SUMIF($F32:$F44,"&lt;&gt;DFA",K32:K44)</f>
        <v>0</v>
      </c>
      <c r="L45" s="72">
        <f t="shared" si="18"/>
        <v>0</v>
      </c>
      <c r="M45" s="72">
        <f t="shared" si="18"/>
        <v>0</v>
      </c>
      <c r="N45" s="72">
        <f t="shared" si="18"/>
        <v>0</v>
      </c>
      <c r="O45" s="73">
        <f t="shared" si="18"/>
        <v>0</v>
      </c>
      <c r="P45" s="253">
        <f t="shared" si="18"/>
        <v>0</v>
      </c>
      <c r="Q45" s="72">
        <f t="shared" si="18"/>
        <v>0</v>
      </c>
      <c r="R45" s="72">
        <f t="shared" si="18"/>
        <v>0</v>
      </c>
      <c r="S45" s="73">
        <f t="shared" si="18"/>
        <v>0</v>
      </c>
      <c r="T45" s="331"/>
      <c r="X45" s="139">
        <f>SUMIF($F32:$F44,"&lt;&gt;DFA",X32:X44)</f>
        <v>0</v>
      </c>
      <c r="Y45" s="224">
        <f>SUMIF($F32:$F44,"&lt;&gt;DFA",Y32:Y44)</f>
        <v>0</v>
      </c>
    </row>
    <row r="46" spans="1:32" ht="15" customHeight="1" thickBot="1">
      <c r="B46" s="305"/>
      <c r="C46" s="340"/>
      <c r="D46" s="340"/>
      <c r="E46" s="340"/>
      <c r="F46" s="341"/>
      <c r="G46" s="310">
        <f>SUM(G45:H45)</f>
        <v>0</v>
      </c>
      <c r="H46" s="312"/>
      <c r="I46" s="366"/>
      <c r="J46" s="359">
        <f>SUM(J45:O45)</f>
        <v>0</v>
      </c>
      <c r="K46" s="354"/>
      <c r="L46" s="354"/>
      <c r="M46" s="354"/>
      <c r="N46" s="354"/>
      <c r="O46" s="355"/>
      <c r="P46" s="361">
        <f>SUM(P45:Q45)</f>
        <v>0</v>
      </c>
      <c r="Q46" s="362"/>
      <c r="R46" s="354">
        <f>SUM(R45:S45)</f>
        <v>0</v>
      </c>
      <c r="S46" s="355"/>
      <c r="T46" s="332"/>
    </row>
    <row r="47" spans="1:32" ht="15" customHeight="1" thickBot="1">
      <c r="B47" s="304" t="s">
        <v>70</v>
      </c>
      <c r="C47" s="311"/>
      <c r="D47" s="311"/>
      <c r="E47" s="311"/>
      <c r="F47" s="339"/>
      <c r="G47" s="197">
        <f>G29+G45</f>
        <v>0</v>
      </c>
      <c r="H47" s="198">
        <f>H29+H45</f>
        <v>0</v>
      </c>
      <c r="I47" s="365" t="str">
        <f>CONCATENATE(TEXT(COUNTIFS($F15:$F28,"&lt;&gt;DFA",$I15:$I28,"E*")+COUNTIFS($F32:$F44,"&lt;&gt;DFA",$I32:$I44,"E*"),0),"E, ",TEXT(COUNTIFS($F15:$F28,"&lt;&gt;DFA",$I15:$I28,"C")+COUNTIFS($F32:$F44,"&lt;&gt;DFA",$I32:$I44,"C"),0),"C, ",TEXT(COUNTIFS($F15:$F28,"&lt;&gt;DFA",$I15:$I28,"V")+COUNTIFS($F32:$F44,"&lt;&gt;DFA",$I32:$I44,"V"),0),"V")</f>
        <v>0E, 0C, 0V</v>
      </c>
      <c r="J47" s="285">
        <f t="shared" ref="J47:R47" si="19">J29+J45</f>
        <v>0</v>
      </c>
      <c r="K47" s="200">
        <f t="shared" si="19"/>
        <v>0</v>
      </c>
      <c r="L47" s="200">
        <f t="shared" si="19"/>
        <v>0</v>
      </c>
      <c r="M47" s="200">
        <f t="shared" si="19"/>
        <v>0</v>
      </c>
      <c r="N47" s="200">
        <f t="shared" si="19"/>
        <v>0</v>
      </c>
      <c r="O47" s="286">
        <f t="shared" si="19"/>
        <v>0</v>
      </c>
      <c r="P47" s="199">
        <f>P29+P45</f>
        <v>0</v>
      </c>
      <c r="Q47" s="200">
        <f t="shared" si="19"/>
        <v>0</v>
      </c>
      <c r="R47" s="199">
        <f t="shared" si="19"/>
        <v>0</v>
      </c>
      <c r="S47" s="286">
        <f>S29+S45</f>
        <v>0</v>
      </c>
      <c r="T47" s="332"/>
      <c r="X47" s="138">
        <f>SUM(X29,X45)</f>
        <v>0</v>
      </c>
      <c r="Y47" s="138">
        <f>SUM(Y29,Y45)</f>
        <v>0</v>
      </c>
    </row>
    <row r="48" spans="1:32" ht="15" customHeight="1" thickBot="1">
      <c r="B48" s="305"/>
      <c r="C48" s="340"/>
      <c r="D48" s="340"/>
      <c r="E48" s="340"/>
      <c r="F48" s="341"/>
      <c r="G48" s="336">
        <f>G30+G46</f>
        <v>0</v>
      </c>
      <c r="H48" s="338"/>
      <c r="I48" s="366"/>
      <c r="J48" s="356">
        <f>J30+J46</f>
        <v>0</v>
      </c>
      <c r="K48" s="357"/>
      <c r="L48" s="357"/>
      <c r="M48" s="357"/>
      <c r="N48" s="357"/>
      <c r="O48" s="358"/>
      <c r="P48" s="363">
        <f>SUM(P47:Q47)</f>
        <v>0</v>
      </c>
      <c r="Q48" s="364"/>
      <c r="R48" s="357">
        <f>R30+R46</f>
        <v>0</v>
      </c>
      <c r="S48" s="358"/>
      <c r="T48" s="332"/>
    </row>
    <row r="49" spans="2:17" ht="15" customHeight="1"/>
    <row r="50" spans="2:17" ht="15" customHeight="1" thickBot="1">
      <c r="I50" s="57" t="s">
        <v>107</v>
      </c>
      <c r="J50" s="58" t="s">
        <v>113</v>
      </c>
      <c r="K50" s="7"/>
      <c r="L50" s="7"/>
      <c r="M50" s="7"/>
      <c r="N50" s="7"/>
      <c r="O50" s="7"/>
      <c r="P50" s="7"/>
      <c r="Q50" s="7"/>
    </row>
    <row r="51" spans="2:17" ht="15" customHeight="1">
      <c r="B51" s="347" t="s">
        <v>0</v>
      </c>
      <c r="C51" s="350" t="s">
        <v>200</v>
      </c>
      <c r="D51" s="350" t="s">
        <v>26</v>
      </c>
      <c r="E51" s="352" t="s">
        <v>3</v>
      </c>
      <c r="I51" s="57" t="s">
        <v>106</v>
      </c>
      <c r="J51" s="58" t="s">
        <v>114</v>
      </c>
      <c r="K51" s="7"/>
      <c r="L51" s="7"/>
      <c r="M51" s="7"/>
      <c r="N51" s="7"/>
      <c r="O51" s="7"/>
      <c r="P51" s="7"/>
      <c r="Q51" s="7"/>
    </row>
    <row r="52" spans="2:17" ht="15" customHeight="1" thickBot="1">
      <c r="B52" s="348"/>
      <c r="C52" s="351"/>
      <c r="D52" s="351"/>
      <c r="E52" s="353"/>
      <c r="I52" s="57" t="s">
        <v>9</v>
      </c>
      <c r="J52" s="7" t="s">
        <v>27</v>
      </c>
      <c r="K52" s="7"/>
      <c r="L52" s="7"/>
      <c r="M52" s="7"/>
      <c r="N52" s="7"/>
      <c r="O52" s="7"/>
      <c r="P52" s="7"/>
      <c r="Q52" s="7"/>
    </row>
    <row r="53" spans="2:17" ht="15" customHeight="1">
      <c r="B53" s="169" t="e" cm="1" vm="1">
        <f t="array" ref="B53">_xlfn.SEQUENCE(COUNTA(D53:D54))</f>
        <v>#VALUE!</v>
      </c>
      <c r="C53" s="174" t="s">
        <v>247</v>
      </c>
      <c r="D53" s="178"/>
      <c r="E53" s="179" t="str">
        <f>IF(_xlfn.XLOOKUP($C53,D$15:D$44,E$15:E$44,"",0)&lt;&gt;"",_xlfn.CONCAT(_xlfn.XLOOKUP($C53,D$15:D$44,E$15:E$44,"",0),1),"")</f>
        <v/>
      </c>
      <c r="I53" s="57" t="s">
        <v>4</v>
      </c>
      <c r="J53" s="7" t="s">
        <v>28</v>
      </c>
      <c r="K53" s="7"/>
      <c r="L53" s="7"/>
      <c r="M53" s="7"/>
      <c r="N53" s="7"/>
      <c r="O53" s="7"/>
      <c r="P53" s="7"/>
      <c r="Q53" s="7"/>
    </row>
    <row r="54" spans="2:17" ht="15" customHeight="1" thickBot="1">
      <c r="B54" s="170"/>
      <c r="C54" s="175"/>
      <c r="D54" s="171"/>
      <c r="E54" s="180" t="str">
        <f>IF(_xlfn.XLOOKUP($C53,D$15:D$44,E$15:E$44,"",0)&lt;&gt;"",_xlfn.CONCAT(_xlfn.XLOOKUP($C53,D$15:D$44,E$15:E$44,"",0),2),"")</f>
        <v/>
      </c>
      <c r="I54" s="57" t="s">
        <v>5</v>
      </c>
      <c r="J54" s="7" t="s">
        <v>29</v>
      </c>
      <c r="K54" s="7"/>
      <c r="L54" s="7"/>
      <c r="M54" s="7"/>
      <c r="N54" s="7"/>
      <c r="O54" s="7"/>
      <c r="P54" s="7"/>
      <c r="Q54" s="7"/>
    </row>
    <row r="55" spans="2:17" ht="15" customHeight="1">
      <c r="B55" s="169" t="e" cm="1" vm="1">
        <f t="array" ref="B55">_xlfn.SEQUENCE(COUNTA(D55:D56))</f>
        <v>#VALUE!</v>
      </c>
      <c r="C55" s="174" t="s">
        <v>238</v>
      </c>
      <c r="D55" s="172"/>
      <c r="E55" s="181" t="str">
        <f>IF(_xlfn.XLOOKUP($C55,D$15:D$44,E$15:E$44,"",0)&lt;&gt;"",_xlfn.CONCAT(_xlfn.XLOOKUP($C55,D$15:D$44,E$15:E$44,"",0),1),"")</f>
        <v/>
      </c>
      <c r="I55" s="57" t="s">
        <v>6</v>
      </c>
      <c r="J55" s="7" t="s">
        <v>30</v>
      </c>
    </row>
    <row r="56" spans="2:17" ht="15" customHeight="1" thickBot="1">
      <c r="B56" s="170"/>
      <c r="C56" s="175"/>
      <c r="D56" s="173"/>
      <c r="E56" s="182" t="str">
        <f>IF(_xlfn.XLOOKUP($C55,D$15:D$44,E$15:E$44,"",0)&lt;&gt;"",_xlfn.CONCAT(_xlfn.XLOOKUP($C55,D$15:D$44,E$15:E$44,"",0),2),"")</f>
        <v/>
      </c>
      <c r="I56" s="57" t="s">
        <v>7</v>
      </c>
      <c r="J56" s="7" t="s">
        <v>31</v>
      </c>
    </row>
    <row r="57" spans="2:17" ht="15" customHeight="1">
      <c r="B57" s="169" t="e" cm="1" vm="1">
        <f t="array" ref="B57">_xlfn.SEQUENCE(COUNTA(D57:D58))</f>
        <v>#VALUE!</v>
      </c>
      <c r="C57" s="177" t="s">
        <v>233</v>
      </c>
      <c r="D57" s="147"/>
      <c r="E57" s="154" t="str">
        <f>IF(_xlfn.XLOOKUP($C57,D$15:D$44,E$15:E$44,"",0)&lt;&gt;"",_xlfn.CONCAT(_xlfn.XLOOKUP($C57,D$15:D$44,E$15:E$44,"",0),1),"")</f>
        <v/>
      </c>
      <c r="I57" s="57" t="s">
        <v>104</v>
      </c>
      <c r="J57" s="58" t="s">
        <v>115</v>
      </c>
      <c r="K57" s="7"/>
      <c r="L57" s="7"/>
      <c r="M57" s="7"/>
      <c r="N57" s="7"/>
      <c r="O57" s="7"/>
      <c r="P57" s="7"/>
      <c r="Q57" s="7"/>
    </row>
    <row r="58" spans="2:17" ht="15" customHeight="1" thickBot="1">
      <c r="B58" s="170"/>
      <c r="C58" s="175"/>
      <c r="D58" s="173"/>
      <c r="E58" s="182" t="str">
        <f>IF(_xlfn.XLOOKUP($C57,D$15:D$44,E$15:E$44,"",0)&lt;&gt;"",_xlfn.CONCAT(_xlfn.XLOOKUP($C57,D$15:D$44,E$15:E$44,"",0),2),"")</f>
        <v/>
      </c>
      <c r="I58" s="57" t="s">
        <v>105</v>
      </c>
      <c r="J58" s="58" t="s">
        <v>116</v>
      </c>
      <c r="K58" s="7"/>
      <c r="L58" s="7"/>
      <c r="M58" s="7"/>
      <c r="N58" s="7"/>
      <c r="O58" s="7"/>
      <c r="P58" s="7"/>
      <c r="Q58" s="7"/>
    </row>
    <row r="59" spans="2:17" ht="15" customHeight="1">
      <c r="B59" s="169" t="e" cm="1" vm="1">
        <f t="array" ref="B59">_xlfn.SEQUENCE(COUNTA(D59:D60))</f>
        <v>#VALUE!</v>
      </c>
      <c r="C59" s="174" t="s">
        <v>234</v>
      </c>
      <c r="D59" s="172"/>
      <c r="E59" s="181" t="str">
        <f>IF(_xlfn.XLOOKUP($C59,D$15:D$44,E$15:E$44,"",0)&lt;&gt;"",_xlfn.CONCAT(_xlfn.XLOOKUP($C59,D$15:D$44,E$15:E$44,"",0),1),"")</f>
        <v/>
      </c>
      <c r="I59" s="57" t="s">
        <v>12</v>
      </c>
      <c r="J59" s="7" t="s">
        <v>32</v>
      </c>
      <c r="K59" s="7"/>
      <c r="L59" s="7"/>
      <c r="M59" s="7"/>
      <c r="N59" s="7"/>
      <c r="O59" s="7"/>
      <c r="P59" s="7"/>
      <c r="Q59" s="7"/>
    </row>
    <row r="60" spans="2:17" ht="15" customHeight="1" thickBot="1">
      <c r="B60" s="170"/>
      <c r="C60" s="175"/>
      <c r="D60" s="173"/>
      <c r="E60" s="182" t="str">
        <f>IF(_xlfn.XLOOKUP($C59,D$15:D$44,E$15:E$44,"",0)&lt;&gt;"",_xlfn.CONCAT(_xlfn.XLOOKUP($C59,D$15:D$44,E$15:E$44,"",0),2),"")</f>
        <v/>
      </c>
      <c r="I60" s="57" t="s">
        <v>13</v>
      </c>
      <c r="J60" s="7" t="s">
        <v>33</v>
      </c>
      <c r="K60" s="7"/>
      <c r="L60" s="7"/>
      <c r="M60" s="7"/>
      <c r="N60" s="7"/>
      <c r="O60" s="7"/>
      <c r="P60" s="7"/>
      <c r="Q60" s="7"/>
    </row>
    <row r="61" spans="2:17" ht="15" customHeight="1">
      <c r="B61" s="169" t="e" cm="1" vm="1">
        <f t="array" ref="B61">_xlfn.SEQUENCE(COUNTA(D61:D62))</f>
        <v>#VALUE!</v>
      </c>
      <c r="C61" s="174" t="s">
        <v>235</v>
      </c>
      <c r="D61" s="172"/>
      <c r="E61" s="181" t="str">
        <f>IF(_xlfn.XLOOKUP($C61,D$15:D$44,E$15:E$44,"",0)&lt;&gt;"",_xlfn.CONCAT(_xlfn.XLOOKUP($C61,D$15:D$44,E$15:E$44,"",0),1),"")</f>
        <v/>
      </c>
      <c r="I61" s="57" t="s">
        <v>10</v>
      </c>
      <c r="J61" s="7" t="s">
        <v>34</v>
      </c>
      <c r="K61" s="7"/>
      <c r="L61" s="7"/>
      <c r="M61" s="7"/>
      <c r="N61" s="7"/>
      <c r="O61" s="7"/>
      <c r="P61" s="7"/>
      <c r="Q61" s="7"/>
    </row>
    <row r="62" spans="2:17" ht="15" customHeight="1" thickBot="1">
      <c r="B62" s="170"/>
      <c r="C62" s="175"/>
      <c r="D62" s="176"/>
      <c r="E62" s="183" t="str">
        <f>IF(_xlfn.XLOOKUP($C61,D$15:D$44,E$15:E$44,"",0)&lt;&gt;"",_xlfn.CONCAT(_xlfn.XLOOKUP($C61,D$15:D$44,E$15:E$44,"",0),2),"")</f>
        <v/>
      </c>
      <c r="I62" s="57" t="s">
        <v>11</v>
      </c>
      <c r="J62" s="7" t="s">
        <v>35</v>
      </c>
      <c r="K62" s="7"/>
      <c r="L62" s="7"/>
      <c r="M62" s="7"/>
      <c r="N62" s="7"/>
      <c r="O62" s="7"/>
      <c r="P62" s="7"/>
      <c r="Q62" s="7"/>
    </row>
    <row r="63" spans="2:17" ht="15" customHeight="1">
      <c r="B63" s="169" t="e" cm="1" vm="1">
        <f t="array" ref="B63">_xlfn.SEQUENCE(COUNTA(D63:D64))</f>
        <v>#VALUE!</v>
      </c>
      <c r="C63" s="174" t="s">
        <v>236</v>
      </c>
      <c r="D63" s="172"/>
      <c r="E63" s="181" t="str">
        <f>IF(_xlfn.XLOOKUP($C63,D$15:D$44,E$15:E$44,"",0)&lt;&gt;"",_xlfn.CONCAT(_xlfn.XLOOKUP($C63,D$15:D$44,E$15:E$44,"",0),1),"")</f>
        <v/>
      </c>
      <c r="I63" s="57" t="s">
        <v>21</v>
      </c>
      <c r="J63" s="7" t="s">
        <v>36</v>
      </c>
      <c r="K63" s="7"/>
      <c r="L63" s="7"/>
      <c r="M63" s="7"/>
      <c r="N63" s="7"/>
      <c r="O63" s="7"/>
      <c r="P63" s="7"/>
      <c r="Q63" s="7"/>
    </row>
    <row r="64" spans="2:17" ht="15" customHeight="1" thickBot="1">
      <c r="B64" s="170"/>
      <c r="C64" s="175"/>
      <c r="D64" s="173"/>
      <c r="E64" s="182" t="str">
        <f>IF(_xlfn.XLOOKUP($C63,D$15:D$44,E$15:E$44,"",0)&lt;&gt;"",_xlfn.CONCAT(_xlfn.XLOOKUP($C63,D$15:D$44,E$15:E$44,"",0),2),"")</f>
        <v/>
      </c>
      <c r="I64" s="57" t="s">
        <v>23</v>
      </c>
      <c r="J64" s="7" t="s">
        <v>189</v>
      </c>
      <c r="K64" s="7"/>
      <c r="L64" s="7"/>
      <c r="M64" s="7"/>
      <c r="N64" s="7"/>
      <c r="O64" s="7"/>
      <c r="P64" s="7"/>
      <c r="Q64" s="7"/>
    </row>
    <row r="65" spans="2:20" ht="15" customHeight="1">
      <c r="B65" s="169" t="e" cm="1" vm="1">
        <f t="array" ref="B65">_xlfn.SEQUENCE(COUNTA(D65:D66))</f>
        <v>#VALUE!</v>
      </c>
      <c r="C65" s="174" t="s">
        <v>237</v>
      </c>
      <c r="D65" s="172"/>
      <c r="E65" s="181" t="str">
        <f>IF(_xlfn.XLOOKUP($C65,D$15:D$44,E$15:E$44,"",0)&lt;&gt;"",_xlfn.CONCAT(_xlfn.XLOOKUP($C65,D$15:D$44,E$15:E$44,"",0),1),"")</f>
        <v/>
      </c>
      <c r="I65" s="57" t="s">
        <v>22</v>
      </c>
      <c r="J65" s="7" t="s">
        <v>37</v>
      </c>
      <c r="K65" s="7"/>
      <c r="L65" s="7"/>
      <c r="M65" s="7"/>
      <c r="N65" s="7"/>
      <c r="O65" s="7"/>
      <c r="P65" s="7"/>
      <c r="Q65" s="7"/>
    </row>
    <row r="66" spans="2:20" ht="15" customHeight="1" thickBot="1">
      <c r="B66" s="170"/>
      <c r="C66" s="175"/>
      <c r="D66" s="173"/>
      <c r="E66" s="182" t="str">
        <f>IF(_xlfn.XLOOKUP($C65,D$15:D$44,E$15:E$44,"",0)&lt;&gt;"",_xlfn.CONCAT(_xlfn.XLOOKUP($C65,D$15:D$44,E$15:E$44,"",0),2),"")</f>
        <v/>
      </c>
      <c r="I66" s="57"/>
      <c r="J66" s="7"/>
      <c r="K66" s="7"/>
      <c r="L66" s="7"/>
      <c r="M66" s="7"/>
      <c r="N66" s="7"/>
      <c r="O66" s="7"/>
      <c r="P66" s="7"/>
      <c r="Q66" s="7"/>
    </row>
    <row r="67" spans="2:20" ht="15" customHeight="1">
      <c r="C67" s="349"/>
      <c r="D67" s="164"/>
      <c r="E67" s="165"/>
      <c r="I67" s="57" t="s">
        <v>197</v>
      </c>
      <c r="J67" s="7" t="s">
        <v>198</v>
      </c>
    </row>
    <row r="68" spans="2:20" ht="15" customHeight="1">
      <c r="C68" s="349"/>
      <c r="D68" s="164"/>
      <c r="E68" s="165"/>
      <c r="I68" s="57" t="s">
        <v>200</v>
      </c>
      <c r="J68" s="7" t="s">
        <v>201</v>
      </c>
    </row>
    <row r="69" spans="2:20" ht="15" customHeight="1">
      <c r="C69" s="349"/>
      <c r="D69" s="164"/>
      <c r="E69" s="165"/>
      <c r="I69" s="57" t="s">
        <v>203</v>
      </c>
      <c r="J69" s="7" t="s">
        <v>204</v>
      </c>
    </row>
    <row r="70" spans="2:20" ht="15" customHeight="1">
      <c r="C70" s="349"/>
      <c r="D70" s="164"/>
      <c r="E70" s="165"/>
    </row>
    <row r="71" spans="2:20" ht="15" customHeight="1"/>
    <row r="72" spans="2:20" ht="15" customHeight="1">
      <c r="C72" s="32" t="str">
        <f>Pagina1!B47</f>
        <v>DECAN,</v>
      </c>
      <c r="E72" s="97">
        <f>Pagina1!F50</f>
        <v>0</v>
      </c>
      <c r="K72" s="296" t="str">
        <f>Pagina1!I47</f>
        <v>DIRECTOR DEPARTAMENT,</v>
      </c>
      <c r="L72" s="296"/>
      <c r="M72" s="296"/>
      <c r="N72" s="296"/>
      <c r="O72" s="296"/>
      <c r="P72" s="296"/>
      <c r="Q72" s="296"/>
      <c r="R72" s="296"/>
      <c r="S72" s="296"/>
      <c r="T72" s="296"/>
    </row>
    <row r="73" spans="2:20" ht="15" customHeight="1">
      <c r="B73" s="13"/>
      <c r="E73" s="98"/>
      <c r="K73" s="13"/>
      <c r="L73" s="13"/>
      <c r="M73" s="13"/>
      <c r="N73" s="13"/>
      <c r="O73" s="13"/>
      <c r="P73" s="13"/>
      <c r="Q73" s="13"/>
      <c r="R73" s="13"/>
      <c r="S73" s="13"/>
      <c r="T73" s="13"/>
    </row>
    <row r="74" spans="2:20" ht="15" customHeight="1">
      <c r="B74" s="32">
        <f>Pagina1!A49</f>
        <v>0</v>
      </c>
      <c r="C74" s="32"/>
      <c r="D74" s="13"/>
      <c r="E74" s="97"/>
      <c r="F74" s="13"/>
      <c r="G74" s="13"/>
      <c r="H74" s="13"/>
      <c r="I74" s="13"/>
      <c r="J74" s="296">
        <f>Pagina1!G49</f>
        <v>0</v>
      </c>
      <c r="K74" s="296"/>
      <c r="L74" s="296"/>
      <c r="M74" s="296"/>
      <c r="N74" s="296"/>
      <c r="O74" s="296"/>
      <c r="P74" s="296"/>
      <c r="Q74" s="296"/>
      <c r="R74" s="296"/>
      <c r="S74" s="296"/>
      <c r="T74" s="296"/>
    </row>
    <row r="75" spans="2:20" ht="15" customHeight="1">
      <c r="C75" s="32"/>
      <c r="D75" s="13"/>
      <c r="E75" s="13"/>
      <c r="F75" s="13"/>
      <c r="G75" s="13"/>
      <c r="H75" s="13"/>
      <c r="I75" s="13"/>
      <c r="J75" s="13"/>
      <c r="K75" s="13"/>
      <c r="L75" s="13"/>
      <c r="M75" s="13"/>
      <c r="N75" s="13"/>
      <c r="O75" s="13"/>
      <c r="P75" s="98"/>
    </row>
    <row r="76" spans="2:20">
      <c r="B76" s="83"/>
      <c r="C76" s="83"/>
      <c r="D76" s="83"/>
      <c r="E76" s="83"/>
      <c r="F76" s="83"/>
      <c r="G76" s="83"/>
      <c r="H76" s="83"/>
      <c r="I76" s="83"/>
      <c r="J76" s="83"/>
      <c r="K76" s="83"/>
      <c r="L76" s="83"/>
      <c r="M76" s="83"/>
      <c r="N76" s="83"/>
      <c r="O76" s="83"/>
      <c r="P76" s="83"/>
      <c r="Q76" s="83"/>
      <c r="R76" s="83"/>
      <c r="S76" s="83"/>
      <c r="T76" s="83"/>
    </row>
    <row r="77" spans="2:20">
      <c r="B77" s="83"/>
      <c r="C77" s="83"/>
      <c r="D77" s="83"/>
      <c r="E77" s="83"/>
      <c r="F77" s="83"/>
      <c r="G77" s="83"/>
      <c r="H77" s="83"/>
      <c r="I77" s="83"/>
      <c r="J77" s="83"/>
      <c r="K77" s="83"/>
      <c r="L77" s="83"/>
      <c r="M77" s="83"/>
      <c r="N77" s="83"/>
      <c r="O77" s="83"/>
      <c r="P77" s="83"/>
      <c r="Q77" s="83"/>
      <c r="R77" s="83"/>
      <c r="S77" s="83"/>
      <c r="T77" s="83"/>
    </row>
    <row r="78" spans="2:20">
      <c r="B78" s="83"/>
      <c r="C78" s="83"/>
      <c r="D78" s="83"/>
      <c r="E78" s="83"/>
      <c r="F78" s="83"/>
      <c r="G78" s="83"/>
      <c r="H78" s="83"/>
      <c r="I78" s="83"/>
      <c r="J78" s="83"/>
      <c r="K78" s="83"/>
      <c r="L78" s="83"/>
      <c r="M78" s="83"/>
      <c r="N78" s="83"/>
      <c r="O78" s="83"/>
      <c r="P78" s="83"/>
      <c r="Q78" s="83"/>
      <c r="R78" s="83"/>
      <c r="S78" s="83"/>
      <c r="T78" s="83"/>
    </row>
    <row r="79" spans="2:20">
      <c r="B79" s="83"/>
      <c r="C79" s="83"/>
      <c r="D79" s="83"/>
      <c r="E79" s="83"/>
      <c r="F79" s="83"/>
      <c r="G79" s="83"/>
      <c r="H79" s="83"/>
      <c r="I79" s="83"/>
      <c r="J79" s="83"/>
      <c r="K79" s="83"/>
      <c r="L79" s="83"/>
      <c r="M79" s="83"/>
      <c r="N79" s="83"/>
      <c r="O79" s="83"/>
      <c r="P79" s="83"/>
      <c r="Q79" s="83"/>
      <c r="R79" s="83"/>
      <c r="S79" s="83"/>
      <c r="T79" s="83"/>
    </row>
    <row r="80" spans="2:20">
      <c r="B80" s="83"/>
      <c r="C80" s="83"/>
      <c r="D80" s="83"/>
      <c r="E80" s="83"/>
      <c r="F80" s="83"/>
      <c r="G80" s="83"/>
      <c r="H80" s="83"/>
      <c r="I80" s="83"/>
      <c r="J80" s="83"/>
      <c r="K80" s="83"/>
      <c r="L80" s="83"/>
      <c r="M80" s="83"/>
      <c r="N80" s="83"/>
      <c r="O80" s="83"/>
      <c r="P80" s="83"/>
      <c r="Q80" s="83"/>
      <c r="R80" s="83"/>
      <c r="S80" s="83"/>
      <c r="T80" s="83"/>
    </row>
    <row r="81" spans="2:20">
      <c r="B81" s="83"/>
      <c r="C81" s="83"/>
      <c r="D81" s="83"/>
      <c r="E81" s="83"/>
      <c r="F81" s="83"/>
      <c r="G81" s="83"/>
      <c r="H81" s="83"/>
      <c r="I81" s="83"/>
      <c r="J81" s="83"/>
      <c r="K81" s="83"/>
      <c r="L81" s="83"/>
      <c r="M81" s="83"/>
      <c r="N81" s="83"/>
      <c r="O81" s="83"/>
      <c r="P81" s="83"/>
      <c r="Q81" s="83"/>
      <c r="R81" s="83"/>
      <c r="S81" s="83"/>
      <c r="T81" s="83"/>
    </row>
    <row r="82" spans="2:20">
      <c r="B82" s="83"/>
      <c r="C82" s="83"/>
      <c r="D82" s="83"/>
      <c r="E82" s="83"/>
      <c r="F82" s="83"/>
      <c r="G82" s="83"/>
      <c r="H82" s="83"/>
      <c r="I82" s="83"/>
      <c r="J82" s="83"/>
      <c r="K82" s="83"/>
      <c r="L82" s="83"/>
      <c r="M82" s="83"/>
      <c r="N82" s="83"/>
      <c r="O82" s="83"/>
      <c r="P82" s="83"/>
      <c r="Q82" s="83"/>
      <c r="R82" s="83"/>
      <c r="S82" s="83"/>
      <c r="T82" s="83"/>
    </row>
    <row r="83" spans="2:20">
      <c r="B83" s="83"/>
      <c r="C83" s="83"/>
      <c r="D83" s="83"/>
      <c r="E83" s="83"/>
      <c r="F83" s="83"/>
      <c r="G83" s="83"/>
      <c r="H83" s="83"/>
      <c r="I83" s="83"/>
      <c r="J83" s="83"/>
      <c r="K83" s="83"/>
      <c r="L83" s="83"/>
      <c r="M83" s="83"/>
      <c r="N83" s="83"/>
      <c r="O83" s="83"/>
      <c r="P83" s="83"/>
      <c r="Q83" s="83"/>
      <c r="R83" s="83"/>
      <c r="S83" s="83"/>
      <c r="T83" s="83"/>
    </row>
    <row r="84" spans="2:20">
      <c r="B84" s="83"/>
      <c r="C84" s="83"/>
      <c r="D84" s="83"/>
      <c r="E84" s="83"/>
      <c r="F84" s="83"/>
      <c r="G84" s="83"/>
      <c r="H84" s="83"/>
      <c r="I84" s="83"/>
      <c r="J84" s="83"/>
      <c r="K84" s="83"/>
      <c r="L84" s="83"/>
      <c r="M84" s="83"/>
      <c r="N84" s="83"/>
      <c r="O84" s="83"/>
      <c r="P84" s="83"/>
      <c r="Q84" s="83"/>
      <c r="R84" s="83"/>
      <c r="S84" s="83"/>
      <c r="T84" s="83"/>
    </row>
    <row r="85" spans="2:20">
      <c r="B85" s="83"/>
      <c r="C85" s="83"/>
      <c r="D85" s="83"/>
      <c r="E85" s="83"/>
      <c r="F85" s="83"/>
      <c r="G85" s="83"/>
      <c r="H85" s="83"/>
      <c r="I85" s="83"/>
      <c r="J85" s="83"/>
      <c r="K85" s="83"/>
      <c r="L85" s="83"/>
      <c r="M85" s="83"/>
      <c r="N85" s="83"/>
      <c r="O85" s="83"/>
      <c r="P85" s="83"/>
      <c r="Q85" s="83"/>
      <c r="R85" s="83"/>
      <c r="S85" s="83"/>
      <c r="T85" s="83"/>
    </row>
    <row r="86" spans="2:20">
      <c r="B86" s="83"/>
      <c r="C86" s="83"/>
      <c r="D86" s="83"/>
      <c r="E86" s="83"/>
      <c r="F86" s="83"/>
      <c r="G86" s="83"/>
      <c r="H86" s="83"/>
      <c r="I86" s="83"/>
      <c r="J86" s="83"/>
      <c r="K86" s="83"/>
      <c r="L86" s="83"/>
      <c r="M86" s="83"/>
      <c r="N86" s="83"/>
      <c r="O86" s="83"/>
      <c r="P86" s="83"/>
      <c r="Q86" s="83"/>
      <c r="R86" s="83"/>
      <c r="S86" s="83"/>
      <c r="T86" s="83"/>
    </row>
    <row r="87" spans="2:20">
      <c r="B87" s="83"/>
      <c r="C87" s="83"/>
      <c r="D87" s="83"/>
      <c r="E87" s="83"/>
      <c r="F87" s="83"/>
      <c r="G87" s="83"/>
      <c r="H87" s="83"/>
      <c r="I87" s="83"/>
      <c r="J87" s="83"/>
      <c r="K87" s="83"/>
      <c r="L87" s="83"/>
      <c r="M87" s="83"/>
      <c r="N87" s="83"/>
      <c r="O87" s="83"/>
      <c r="P87" s="83"/>
      <c r="Q87" s="83"/>
      <c r="R87" s="83"/>
      <c r="S87" s="83"/>
      <c r="T87" s="83"/>
    </row>
    <row r="88" spans="2:20">
      <c r="B88" s="83"/>
      <c r="C88" s="83"/>
      <c r="D88" s="83"/>
      <c r="E88" s="83"/>
      <c r="F88" s="83"/>
      <c r="G88" s="83"/>
      <c r="H88" s="83"/>
      <c r="I88" s="83"/>
      <c r="J88" s="83"/>
      <c r="K88" s="83"/>
      <c r="L88" s="83"/>
      <c r="M88" s="83"/>
      <c r="N88" s="83"/>
      <c r="O88" s="83"/>
      <c r="P88" s="83"/>
      <c r="Q88" s="83"/>
      <c r="R88" s="83"/>
      <c r="S88" s="83"/>
      <c r="T88" s="83"/>
    </row>
    <row r="89" spans="2:20">
      <c r="B89" s="83"/>
      <c r="C89" s="83"/>
      <c r="D89" s="83"/>
      <c r="E89" s="83"/>
      <c r="F89" s="83"/>
      <c r="G89" s="83"/>
      <c r="H89" s="83"/>
      <c r="I89" s="83"/>
      <c r="J89" s="83"/>
      <c r="K89" s="83"/>
      <c r="L89" s="83"/>
      <c r="M89" s="83"/>
      <c r="N89" s="83"/>
      <c r="O89" s="83"/>
      <c r="P89" s="83"/>
      <c r="Q89" s="83"/>
      <c r="R89" s="83"/>
      <c r="S89" s="83"/>
      <c r="T89" s="83"/>
    </row>
    <row r="90" spans="2:20">
      <c r="B90" s="83"/>
      <c r="C90" s="83"/>
      <c r="D90" s="83"/>
      <c r="E90" s="83"/>
      <c r="F90" s="83"/>
      <c r="G90" s="83"/>
      <c r="H90" s="83"/>
      <c r="I90" s="83"/>
      <c r="J90" s="83"/>
      <c r="K90" s="83"/>
      <c r="L90" s="83"/>
      <c r="M90" s="83"/>
      <c r="N90" s="83"/>
      <c r="O90" s="83"/>
      <c r="P90" s="83"/>
      <c r="Q90" s="83"/>
      <c r="R90" s="83"/>
      <c r="S90" s="83"/>
      <c r="T90" s="83"/>
    </row>
    <row r="91" spans="2:20">
      <c r="B91" s="83"/>
      <c r="C91" s="83"/>
      <c r="D91" s="83"/>
      <c r="E91" s="83"/>
      <c r="F91" s="83"/>
      <c r="G91" s="83"/>
      <c r="H91" s="83"/>
      <c r="I91" s="83"/>
      <c r="J91" s="83"/>
      <c r="K91" s="83"/>
      <c r="L91" s="83"/>
      <c r="M91" s="83"/>
      <c r="N91" s="83"/>
      <c r="O91" s="83"/>
      <c r="P91" s="83"/>
      <c r="Q91" s="83"/>
      <c r="R91" s="83"/>
      <c r="S91" s="83"/>
      <c r="T91" s="83"/>
    </row>
    <row r="92" spans="2:20">
      <c r="B92" s="83"/>
      <c r="C92" s="83"/>
      <c r="D92" s="83"/>
      <c r="E92" s="83"/>
      <c r="F92" s="83"/>
      <c r="G92" s="83"/>
      <c r="H92" s="83"/>
      <c r="I92" s="83"/>
      <c r="J92" s="83"/>
      <c r="K92" s="83"/>
      <c r="L92" s="83"/>
      <c r="M92" s="83"/>
      <c r="N92" s="83"/>
      <c r="O92" s="83"/>
      <c r="P92" s="83"/>
      <c r="Q92" s="83"/>
      <c r="R92" s="83"/>
      <c r="S92" s="83"/>
      <c r="T92" s="83"/>
    </row>
    <row r="93" spans="2:20">
      <c r="B93" s="83"/>
      <c r="C93" s="83"/>
      <c r="D93" s="83"/>
      <c r="E93" s="83"/>
      <c r="F93" s="83"/>
      <c r="G93" s="83"/>
      <c r="H93" s="83"/>
      <c r="I93" s="83"/>
      <c r="J93" s="83"/>
      <c r="K93" s="83"/>
      <c r="L93" s="83"/>
      <c r="M93" s="83"/>
      <c r="N93" s="83"/>
      <c r="O93" s="83"/>
      <c r="P93" s="83"/>
      <c r="Q93" s="83"/>
      <c r="R93" s="83"/>
      <c r="S93" s="83"/>
      <c r="T93" s="83"/>
    </row>
    <row r="94" spans="2:20">
      <c r="B94" s="83"/>
      <c r="C94" s="83"/>
      <c r="D94" s="83"/>
      <c r="E94" s="83"/>
      <c r="F94" s="83"/>
      <c r="G94" s="83"/>
      <c r="H94" s="83"/>
      <c r="I94" s="83"/>
      <c r="J94" s="83"/>
      <c r="K94" s="83"/>
      <c r="L94" s="83"/>
      <c r="M94" s="83"/>
      <c r="N94" s="83"/>
      <c r="O94" s="83"/>
      <c r="P94" s="83"/>
      <c r="Q94" s="83"/>
      <c r="R94" s="83"/>
      <c r="S94" s="83"/>
      <c r="T94" s="83"/>
    </row>
    <row r="95" spans="2:20">
      <c r="B95" s="83"/>
      <c r="C95" s="83"/>
      <c r="D95" s="83"/>
      <c r="E95" s="83"/>
      <c r="F95" s="83"/>
      <c r="G95" s="83"/>
      <c r="H95" s="83"/>
      <c r="I95" s="83"/>
      <c r="J95" s="83"/>
      <c r="K95" s="83"/>
      <c r="L95" s="83"/>
      <c r="M95" s="83"/>
      <c r="N95" s="83"/>
      <c r="O95" s="83"/>
      <c r="P95" s="83"/>
      <c r="Q95" s="83"/>
      <c r="R95" s="83"/>
      <c r="S95" s="83"/>
      <c r="T95" s="83"/>
    </row>
    <row r="96" spans="2:20">
      <c r="B96" s="83"/>
      <c r="C96" s="83"/>
      <c r="D96" s="83"/>
      <c r="E96" s="83"/>
      <c r="F96" s="83"/>
      <c r="G96" s="83"/>
      <c r="H96" s="83"/>
      <c r="I96" s="83"/>
      <c r="J96" s="83"/>
      <c r="K96" s="83"/>
      <c r="L96" s="83"/>
      <c r="M96" s="83"/>
      <c r="N96" s="83"/>
      <c r="O96" s="83"/>
      <c r="P96" s="83"/>
      <c r="Q96" s="83"/>
      <c r="R96" s="83"/>
      <c r="S96" s="83"/>
      <c r="T96" s="83"/>
    </row>
    <row r="97" spans="2:20">
      <c r="B97" s="83"/>
      <c r="C97" s="83"/>
      <c r="D97" s="83"/>
      <c r="E97" s="83"/>
      <c r="F97" s="83"/>
      <c r="G97" s="83"/>
      <c r="H97" s="83"/>
      <c r="I97" s="83"/>
      <c r="J97" s="83"/>
      <c r="K97" s="83"/>
      <c r="L97" s="83"/>
      <c r="M97" s="83"/>
      <c r="N97" s="83"/>
      <c r="O97" s="83"/>
      <c r="P97" s="83"/>
      <c r="Q97" s="83"/>
      <c r="R97" s="83"/>
      <c r="S97" s="83"/>
      <c r="T97" s="83"/>
    </row>
    <row r="98" spans="2:20">
      <c r="B98" s="83"/>
      <c r="C98" s="83"/>
      <c r="D98" s="83"/>
      <c r="E98" s="83"/>
      <c r="F98" s="83"/>
      <c r="G98" s="83"/>
      <c r="H98" s="83"/>
      <c r="I98" s="83"/>
      <c r="J98" s="83"/>
      <c r="K98" s="83"/>
      <c r="L98" s="83"/>
      <c r="M98" s="83"/>
      <c r="N98" s="83"/>
      <c r="O98" s="83"/>
      <c r="P98" s="83"/>
      <c r="Q98" s="83"/>
      <c r="R98" s="83"/>
      <c r="S98" s="83"/>
      <c r="T98" s="83"/>
    </row>
    <row r="99" spans="2:20">
      <c r="B99" s="83"/>
      <c r="C99" s="83"/>
      <c r="D99" s="83"/>
      <c r="E99" s="83"/>
      <c r="F99" s="83"/>
      <c r="G99" s="83"/>
      <c r="H99" s="83"/>
      <c r="I99" s="83"/>
      <c r="J99" s="83"/>
      <c r="K99" s="83"/>
      <c r="L99" s="83"/>
      <c r="M99" s="83"/>
      <c r="N99" s="83"/>
      <c r="O99" s="83"/>
      <c r="P99" s="83"/>
      <c r="Q99" s="83"/>
      <c r="R99" s="83"/>
      <c r="S99" s="83"/>
      <c r="T99" s="83"/>
    </row>
    <row r="100" spans="2:20">
      <c r="B100" s="83"/>
      <c r="C100" s="83"/>
      <c r="D100" s="83"/>
      <c r="E100" s="83"/>
      <c r="F100" s="83"/>
      <c r="G100" s="83"/>
      <c r="H100" s="83"/>
      <c r="I100" s="83"/>
      <c r="J100" s="83"/>
      <c r="K100" s="83"/>
      <c r="L100" s="83"/>
      <c r="M100" s="83"/>
      <c r="N100" s="83"/>
      <c r="O100" s="83"/>
      <c r="P100" s="83"/>
      <c r="Q100" s="83"/>
      <c r="R100" s="83"/>
      <c r="S100" s="83"/>
      <c r="T100" s="83"/>
    </row>
    <row r="101" spans="2:20">
      <c r="B101" s="83"/>
      <c r="C101" s="83"/>
      <c r="D101" s="83"/>
      <c r="E101" s="83"/>
      <c r="F101" s="83"/>
      <c r="G101" s="83"/>
      <c r="H101" s="83"/>
      <c r="I101" s="83"/>
      <c r="J101" s="83"/>
      <c r="K101" s="83"/>
      <c r="L101" s="83"/>
      <c r="M101" s="83"/>
      <c r="N101" s="83"/>
      <c r="O101" s="83"/>
      <c r="P101" s="83"/>
      <c r="Q101" s="83"/>
      <c r="R101" s="83"/>
      <c r="S101" s="83"/>
      <c r="T101" s="83"/>
    </row>
    <row r="102" spans="2:20">
      <c r="B102" s="83"/>
      <c r="C102" s="83"/>
      <c r="D102" s="83"/>
      <c r="E102" s="83"/>
      <c r="F102" s="83"/>
      <c r="G102" s="83"/>
      <c r="H102" s="83"/>
      <c r="I102" s="83"/>
      <c r="J102" s="83"/>
      <c r="K102" s="83"/>
      <c r="L102" s="83"/>
      <c r="M102" s="83"/>
      <c r="N102" s="83"/>
      <c r="O102" s="83"/>
      <c r="P102" s="83"/>
      <c r="Q102" s="83"/>
      <c r="R102" s="83"/>
      <c r="S102" s="83"/>
      <c r="T102" s="83"/>
    </row>
    <row r="103" spans="2:20">
      <c r="B103" s="83"/>
      <c r="C103" s="83"/>
      <c r="D103" s="83"/>
      <c r="E103" s="83"/>
      <c r="F103" s="83"/>
      <c r="G103" s="83"/>
      <c r="H103" s="83"/>
      <c r="I103" s="83"/>
      <c r="J103" s="83"/>
      <c r="K103" s="83"/>
      <c r="L103" s="83"/>
      <c r="M103" s="83"/>
      <c r="N103" s="83"/>
      <c r="O103" s="83"/>
      <c r="P103" s="83"/>
      <c r="Q103" s="83"/>
      <c r="R103" s="83"/>
      <c r="S103" s="83"/>
      <c r="T103" s="83"/>
    </row>
    <row r="104" spans="2:20">
      <c r="B104" s="83"/>
      <c r="C104" s="83"/>
      <c r="D104" s="83"/>
      <c r="E104" s="83"/>
      <c r="F104" s="83"/>
      <c r="G104" s="83"/>
      <c r="H104" s="83"/>
      <c r="I104" s="83"/>
      <c r="J104" s="83"/>
      <c r="K104" s="83"/>
      <c r="L104" s="83"/>
      <c r="M104" s="83"/>
      <c r="N104" s="83"/>
      <c r="O104" s="83"/>
      <c r="P104" s="83"/>
      <c r="Q104" s="83"/>
      <c r="R104" s="83"/>
      <c r="S104" s="83"/>
      <c r="T104" s="83"/>
    </row>
    <row r="105" spans="2:20">
      <c r="B105" s="83"/>
      <c r="C105" s="83"/>
      <c r="D105" s="83"/>
      <c r="E105" s="83"/>
      <c r="F105" s="83"/>
      <c r="G105" s="83"/>
      <c r="H105" s="83"/>
      <c r="I105" s="83"/>
      <c r="J105" s="83"/>
      <c r="K105" s="83"/>
      <c r="L105" s="83"/>
      <c r="M105" s="83"/>
      <c r="N105" s="83"/>
      <c r="O105" s="83"/>
      <c r="P105" s="83"/>
      <c r="Q105" s="83"/>
      <c r="R105" s="83"/>
      <c r="S105" s="83"/>
      <c r="T105" s="83"/>
    </row>
    <row r="106" spans="2:20">
      <c r="B106" s="83"/>
      <c r="C106" s="83"/>
      <c r="D106" s="83"/>
      <c r="E106" s="83"/>
      <c r="F106" s="83"/>
      <c r="G106" s="83"/>
      <c r="H106" s="83"/>
      <c r="I106" s="83"/>
      <c r="J106" s="83"/>
      <c r="K106" s="83"/>
      <c r="L106" s="83"/>
      <c r="M106" s="83"/>
      <c r="N106" s="83"/>
      <c r="O106" s="83"/>
      <c r="P106" s="83"/>
      <c r="Q106" s="83"/>
      <c r="R106" s="83"/>
      <c r="S106" s="83"/>
      <c r="T106" s="83"/>
    </row>
    <row r="107" spans="2:20">
      <c r="B107" s="83"/>
      <c r="C107" s="83"/>
      <c r="D107" s="83"/>
      <c r="E107" s="83"/>
      <c r="F107" s="83"/>
      <c r="G107" s="83"/>
      <c r="H107" s="83"/>
      <c r="I107" s="83"/>
      <c r="J107" s="83"/>
      <c r="K107" s="83"/>
      <c r="L107" s="83"/>
      <c r="M107" s="83"/>
      <c r="N107" s="83"/>
      <c r="O107" s="83"/>
      <c r="P107" s="83"/>
      <c r="Q107" s="83"/>
      <c r="R107" s="83"/>
      <c r="S107" s="83"/>
      <c r="T107" s="83"/>
    </row>
    <row r="108" spans="2:20">
      <c r="B108" s="83"/>
      <c r="C108" s="83"/>
      <c r="D108" s="83"/>
      <c r="E108" s="83"/>
      <c r="F108" s="83"/>
      <c r="G108" s="83"/>
      <c r="H108" s="83"/>
      <c r="I108" s="83"/>
      <c r="J108" s="83"/>
      <c r="K108" s="83"/>
      <c r="L108" s="83"/>
      <c r="M108" s="83"/>
      <c r="N108" s="83"/>
      <c r="O108" s="83"/>
      <c r="P108" s="83"/>
      <c r="Q108" s="83"/>
      <c r="R108" s="83"/>
      <c r="S108" s="83"/>
      <c r="T108" s="83"/>
    </row>
    <row r="109" spans="2:20">
      <c r="B109" s="83"/>
      <c r="C109" s="83"/>
      <c r="D109" s="83"/>
      <c r="E109" s="83"/>
      <c r="F109" s="83"/>
      <c r="G109" s="83"/>
      <c r="H109" s="83"/>
      <c r="I109" s="83"/>
      <c r="J109" s="83"/>
      <c r="K109" s="83"/>
      <c r="L109" s="83"/>
      <c r="M109" s="83"/>
      <c r="N109" s="83"/>
      <c r="O109" s="83"/>
      <c r="P109" s="83"/>
      <c r="Q109" s="83"/>
      <c r="R109" s="83"/>
      <c r="S109" s="83"/>
      <c r="T109" s="83"/>
    </row>
    <row r="110" spans="2:20">
      <c r="B110" s="83"/>
      <c r="C110" s="83"/>
      <c r="D110" s="83"/>
      <c r="E110" s="83"/>
      <c r="F110" s="83"/>
      <c r="G110" s="83"/>
      <c r="H110" s="83"/>
      <c r="I110" s="83"/>
      <c r="J110" s="83"/>
      <c r="K110" s="83"/>
      <c r="L110" s="83"/>
      <c r="M110" s="83"/>
      <c r="N110" s="83"/>
      <c r="O110" s="83"/>
      <c r="P110" s="83"/>
      <c r="Q110" s="83"/>
      <c r="R110" s="83"/>
      <c r="S110" s="83"/>
      <c r="T110" s="83"/>
    </row>
    <row r="111" spans="2:20">
      <c r="B111" s="83"/>
      <c r="C111" s="83"/>
      <c r="D111" s="83"/>
      <c r="E111" s="83"/>
      <c r="F111" s="83"/>
      <c r="G111" s="83"/>
      <c r="H111" s="83"/>
      <c r="I111" s="83"/>
      <c r="J111" s="83"/>
      <c r="K111" s="83"/>
      <c r="L111" s="83"/>
      <c r="M111" s="83"/>
      <c r="N111" s="83"/>
      <c r="O111" s="83"/>
      <c r="P111" s="83"/>
      <c r="Q111" s="83"/>
      <c r="R111" s="83"/>
      <c r="S111" s="83"/>
      <c r="T111" s="83"/>
    </row>
    <row r="112" spans="2:20">
      <c r="B112" s="83"/>
      <c r="C112" s="83"/>
      <c r="D112" s="83"/>
      <c r="E112" s="83"/>
      <c r="F112" s="83"/>
      <c r="G112" s="83"/>
      <c r="H112" s="83"/>
      <c r="I112" s="83"/>
      <c r="J112" s="83"/>
      <c r="K112" s="83"/>
      <c r="L112" s="83"/>
      <c r="M112" s="83"/>
      <c r="N112" s="83"/>
      <c r="O112" s="83"/>
      <c r="P112" s="83"/>
      <c r="Q112" s="83"/>
      <c r="R112" s="83"/>
      <c r="S112" s="83"/>
      <c r="T112" s="83"/>
    </row>
    <row r="113" spans="2:20">
      <c r="B113" s="83"/>
      <c r="C113" s="83"/>
      <c r="D113" s="83"/>
      <c r="E113" s="83"/>
      <c r="F113" s="83"/>
      <c r="G113" s="83"/>
      <c r="H113" s="83"/>
      <c r="I113" s="83"/>
      <c r="J113" s="83"/>
      <c r="K113" s="83"/>
      <c r="L113" s="83"/>
      <c r="M113" s="83"/>
      <c r="N113" s="83"/>
      <c r="O113" s="83"/>
      <c r="P113" s="83"/>
      <c r="Q113" s="83"/>
      <c r="R113" s="83"/>
      <c r="S113" s="83"/>
      <c r="T113" s="83"/>
    </row>
    <row r="114" spans="2:20">
      <c r="B114" s="83"/>
      <c r="C114" s="83"/>
      <c r="D114" s="83"/>
      <c r="E114" s="83"/>
      <c r="F114" s="83"/>
      <c r="G114" s="83"/>
      <c r="H114" s="83"/>
      <c r="I114" s="83"/>
      <c r="J114" s="83"/>
      <c r="K114" s="83"/>
      <c r="L114" s="83"/>
      <c r="M114" s="83"/>
      <c r="N114" s="83"/>
      <c r="O114" s="83"/>
      <c r="P114" s="83"/>
      <c r="Q114" s="83"/>
      <c r="R114" s="83"/>
      <c r="S114" s="83"/>
      <c r="T114" s="83"/>
    </row>
    <row r="115" spans="2:20">
      <c r="B115" s="83"/>
      <c r="C115" s="83"/>
      <c r="D115" s="83"/>
      <c r="E115" s="83"/>
      <c r="F115" s="83"/>
      <c r="G115" s="83"/>
      <c r="H115" s="83"/>
      <c r="I115" s="83"/>
      <c r="J115" s="83"/>
      <c r="K115" s="83"/>
      <c r="L115" s="83"/>
      <c r="M115" s="83"/>
      <c r="N115" s="83"/>
      <c r="O115" s="83"/>
      <c r="P115" s="83"/>
      <c r="Q115" s="83"/>
      <c r="R115" s="83"/>
      <c r="S115" s="83"/>
      <c r="T115" s="83"/>
    </row>
    <row r="116" spans="2:20">
      <c r="B116" s="83"/>
      <c r="C116" s="83"/>
      <c r="D116" s="83"/>
      <c r="E116" s="83"/>
      <c r="F116" s="83"/>
      <c r="G116" s="83"/>
      <c r="H116" s="83"/>
      <c r="I116" s="83"/>
      <c r="J116" s="83"/>
      <c r="K116" s="83"/>
      <c r="L116" s="83"/>
      <c r="M116" s="83"/>
      <c r="N116" s="83"/>
      <c r="O116" s="83"/>
      <c r="P116" s="83"/>
      <c r="Q116" s="83"/>
      <c r="R116" s="83"/>
      <c r="S116" s="83"/>
      <c r="T116" s="83"/>
    </row>
    <row r="117" spans="2:20">
      <c r="B117" s="83"/>
      <c r="C117" s="83"/>
      <c r="D117" s="83"/>
      <c r="E117" s="83"/>
      <c r="F117" s="83"/>
      <c r="G117" s="83"/>
      <c r="H117" s="83"/>
      <c r="I117" s="83"/>
      <c r="J117" s="83"/>
      <c r="K117" s="83"/>
      <c r="L117" s="83"/>
      <c r="M117" s="83"/>
      <c r="N117" s="83"/>
      <c r="O117" s="83"/>
      <c r="P117" s="83"/>
      <c r="Q117" s="83"/>
      <c r="R117" s="83"/>
      <c r="S117" s="83"/>
      <c r="T117" s="83"/>
    </row>
    <row r="118" spans="2:20">
      <c r="B118" s="83"/>
      <c r="C118" s="83"/>
      <c r="D118" s="83"/>
      <c r="E118" s="83"/>
      <c r="F118" s="83"/>
      <c r="G118" s="83"/>
      <c r="H118" s="83"/>
      <c r="I118" s="83"/>
      <c r="J118" s="83"/>
      <c r="K118" s="83"/>
      <c r="L118" s="83"/>
      <c r="M118" s="83"/>
      <c r="N118" s="83"/>
      <c r="O118" s="83"/>
      <c r="P118" s="83"/>
      <c r="Q118" s="83"/>
      <c r="R118" s="83"/>
      <c r="S118" s="83"/>
      <c r="T118" s="83"/>
    </row>
    <row r="119" spans="2:20">
      <c r="B119" s="83"/>
      <c r="C119" s="83"/>
      <c r="D119" s="83"/>
      <c r="E119" s="83"/>
      <c r="F119" s="83"/>
      <c r="G119" s="83"/>
      <c r="H119" s="83"/>
      <c r="I119" s="83"/>
      <c r="J119" s="83"/>
      <c r="K119" s="83"/>
      <c r="L119" s="83"/>
      <c r="M119" s="83"/>
      <c r="N119" s="83"/>
      <c r="O119" s="83"/>
      <c r="P119" s="83"/>
      <c r="Q119" s="83"/>
      <c r="R119" s="83"/>
      <c r="S119" s="83"/>
      <c r="T119" s="83"/>
    </row>
    <row r="120" spans="2:20">
      <c r="B120" s="83"/>
      <c r="C120" s="83"/>
      <c r="D120" s="83"/>
      <c r="E120" s="83"/>
      <c r="F120" s="83"/>
      <c r="G120" s="83"/>
      <c r="H120" s="83"/>
      <c r="I120" s="83"/>
      <c r="J120" s="83"/>
      <c r="K120" s="83"/>
      <c r="L120" s="83"/>
      <c r="M120" s="83"/>
      <c r="N120" s="83"/>
      <c r="O120" s="83"/>
      <c r="P120" s="83"/>
      <c r="Q120" s="83"/>
      <c r="R120" s="83"/>
      <c r="S120" s="83"/>
      <c r="T120" s="83"/>
    </row>
    <row r="121" spans="2:20">
      <c r="B121" s="83"/>
      <c r="C121" s="83"/>
      <c r="D121" s="83"/>
      <c r="E121" s="83"/>
      <c r="F121" s="83"/>
      <c r="G121" s="83"/>
      <c r="H121" s="83"/>
      <c r="I121" s="83"/>
      <c r="J121" s="83"/>
      <c r="K121" s="83"/>
      <c r="L121" s="83"/>
      <c r="M121" s="83"/>
      <c r="N121" s="83"/>
      <c r="O121" s="83"/>
      <c r="P121" s="83"/>
      <c r="Q121" s="83"/>
      <c r="R121" s="83"/>
      <c r="S121" s="83"/>
      <c r="T121" s="83"/>
    </row>
    <row r="122" spans="2:20">
      <c r="B122" s="83"/>
      <c r="C122" s="83"/>
      <c r="D122" s="83"/>
      <c r="E122" s="83"/>
      <c r="F122" s="83"/>
      <c r="G122" s="83"/>
      <c r="H122" s="83"/>
      <c r="I122" s="83"/>
      <c r="J122" s="83"/>
      <c r="K122" s="83"/>
      <c r="L122" s="83"/>
      <c r="M122" s="83"/>
      <c r="N122" s="83"/>
      <c r="O122" s="83"/>
      <c r="P122" s="83"/>
      <c r="Q122" s="83"/>
      <c r="R122" s="83"/>
      <c r="S122" s="83"/>
      <c r="T122" s="83"/>
    </row>
    <row r="123" spans="2:20">
      <c r="B123" s="83"/>
      <c r="C123" s="83"/>
      <c r="D123" s="83"/>
      <c r="E123" s="83"/>
      <c r="F123" s="83"/>
      <c r="G123" s="83"/>
      <c r="H123" s="83"/>
      <c r="I123" s="83"/>
      <c r="J123" s="83"/>
      <c r="K123" s="83"/>
      <c r="L123" s="83"/>
      <c r="M123" s="83"/>
      <c r="N123" s="83"/>
      <c r="O123" s="83"/>
      <c r="P123" s="83"/>
      <c r="Q123" s="83"/>
      <c r="R123" s="83"/>
      <c r="S123" s="83"/>
      <c r="T123" s="83"/>
    </row>
    <row r="124" spans="2:20">
      <c r="B124" s="83"/>
      <c r="C124" s="83"/>
      <c r="D124" s="83"/>
      <c r="E124" s="83"/>
      <c r="F124" s="83"/>
      <c r="G124" s="83"/>
      <c r="H124" s="83"/>
      <c r="I124" s="83"/>
      <c r="J124" s="83"/>
      <c r="K124" s="83"/>
      <c r="L124" s="83"/>
      <c r="M124" s="83"/>
      <c r="N124" s="83"/>
      <c r="O124" s="83"/>
      <c r="P124" s="83"/>
      <c r="Q124" s="83"/>
      <c r="R124" s="83"/>
      <c r="S124" s="83"/>
      <c r="T124" s="83"/>
    </row>
    <row r="125" spans="2:20">
      <c r="B125" s="83"/>
      <c r="C125" s="83"/>
      <c r="D125" s="83"/>
      <c r="E125" s="83"/>
      <c r="F125" s="83"/>
      <c r="G125" s="83"/>
      <c r="H125" s="83"/>
      <c r="I125" s="83"/>
      <c r="J125" s="83"/>
      <c r="K125" s="83"/>
      <c r="L125" s="83"/>
      <c r="M125" s="83"/>
      <c r="N125" s="83"/>
      <c r="O125" s="83"/>
      <c r="P125" s="83"/>
      <c r="Q125" s="83"/>
      <c r="R125" s="83"/>
      <c r="S125" s="83"/>
      <c r="T125" s="83"/>
    </row>
    <row r="126" spans="2:20">
      <c r="B126" s="83"/>
      <c r="C126" s="83"/>
      <c r="D126" s="83"/>
      <c r="E126" s="83"/>
      <c r="F126" s="83"/>
      <c r="G126" s="83"/>
      <c r="H126" s="83"/>
      <c r="I126" s="83"/>
      <c r="J126" s="83"/>
      <c r="K126" s="83"/>
      <c r="L126" s="83"/>
      <c r="M126" s="83"/>
      <c r="N126" s="83"/>
      <c r="O126" s="83"/>
      <c r="P126" s="83"/>
      <c r="Q126" s="83"/>
      <c r="R126" s="83"/>
      <c r="S126" s="83"/>
      <c r="T126" s="83"/>
    </row>
    <row r="127" spans="2:20">
      <c r="B127" s="83"/>
      <c r="C127" s="83"/>
      <c r="D127" s="83"/>
      <c r="E127" s="83"/>
      <c r="F127" s="83"/>
      <c r="G127" s="83"/>
      <c r="H127" s="83"/>
      <c r="I127" s="83"/>
      <c r="J127" s="83"/>
      <c r="K127" s="83"/>
      <c r="L127" s="83"/>
      <c r="M127" s="83"/>
      <c r="N127" s="83"/>
      <c r="O127" s="83"/>
      <c r="P127" s="83"/>
      <c r="Q127" s="83"/>
      <c r="R127" s="83"/>
      <c r="S127" s="83"/>
      <c r="T127" s="83"/>
    </row>
    <row r="128" spans="2:20">
      <c r="B128" s="83"/>
      <c r="C128" s="83"/>
      <c r="D128" s="83"/>
      <c r="E128" s="83"/>
      <c r="F128" s="83"/>
      <c r="G128" s="83"/>
      <c r="H128" s="83"/>
      <c r="I128" s="83"/>
      <c r="J128" s="83"/>
      <c r="K128" s="83"/>
      <c r="L128" s="83"/>
      <c r="M128" s="83"/>
      <c r="N128" s="83"/>
      <c r="O128" s="83"/>
      <c r="P128" s="83"/>
      <c r="Q128" s="83"/>
      <c r="R128" s="83"/>
      <c r="S128" s="83"/>
      <c r="T128" s="83"/>
    </row>
    <row r="129" spans="2:20">
      <c r="B129" s="83"/>
      <c r="C129" s="83"/>
      <c r="D129" s="83"/>
      <c r="E129" s="83"/>
      <c r="F129" s="83"/>
      <c r="G129" s="83"/>
      <c r="H129" s="83"/>
      <c r="I129" s="83"/>
      <c r="J129" s="83"/>
      <c r="K129" s="83"/>
      <c r="L129" s="83"/>
      <c r="M129" s="83"/>
      <c r="N129" s="83"/>
      <c r="O129" s="83"/>
      <c r="P129" s="83"/>
      <c r="Q129" s="83"/>
      <c r="R129" s="83"/>
      <c r="S129" s="83"/>
      <c r="T129" s="83"/>
    </row>
    <row r="130" spans="2:20">
      <c r="B130" s="83"/>
      <c r="C130" s="83"/>
      <c r="D130" s="83"/>
      <c r="E130" s="83"/>
      <c r="F130" s="83"/>
      <c r="G130" s="83"/>
      <c r="H130" s="83"/>
      <c r="I130" s="83"/>
      <c r="J130" s="83"/>
      <c r="K130" s="83"/>
      <c r="L130" s="83"/>
      <c r="M130" s="83"/>
      <c r="N130" s="83"/>
      <c r="O130" s="83"/>
      <c r="P130" s="83"/>
      <c r="Q130" s="83"/>
      <c r="R130" s="83"/>
      <c r="S130" s="83"/>
      <c r="T130" s="83"/>
    </row>
    <row r="131" spans="2:20">
      <c r="B131" s="83"/>
      <c r="C131" s="83"/>
      <c r="D131" s="83"/>
      <c r="E131" s="83"/>
      <c r="F131" s="83"/>
      <c r="G131" s="83"/>
      <c r="H131" s="83"/>
      <c r="I131" s="83"/>
      <c r="J131" s="83"/>
      <c r="K131" s="83"/>
      <c r="L131" s="83"/>
      <c r="M131" s="83"/>
      <c r="N131" s="83"/>
      <c r="O131" s="83"/>
      <c r="P131" s="83"/>
      <c r="Q131" s="83"/>
      <c r="R131" s="83"/>
      <c r="S131" s="83"/>
      <c r="T131" s="83"/>
    </row>
    <row r="132" spans="2:20">
      <c r="B132" s="83"/>
      <c r="C132" s="83"/>
      <c r="D132" s="83"/>
      <c r="E132" s="83"/>
      <c r="F132" s="83"/>
      <c r="G132" s="83"/>
      <c r="H132" s="83"/>
      <c r="I132" s="83"/>
      <c r="J132" s="83"/>
      <c r="K132" s="83"/>
      <c r="L132" s="83"/>
      <c r="M132" s="83"/>
      <c r="N132" s="83"/>
      <c r="O132" s="83"/>
      <c r="P132" s="83"/>
      <c r="Q132" s="83"/>
      <c r="R132" s="83"/>
      <c r="S132" s="83"/>
      <c r="T132" s="83"/>
    </row>
    <row r="133" spans="2:20">
      <c r="B133" s="83"/>
      <c r="C133" s="83"/>
      <c r="D133" s="83"/>
      <c r="E133" s="83"/>
      <c r="F133" s="83"/>
      <c r="G133" s="83"/>
      <c r="H133" s="83"/>
      <c r="I133" s="83"/>
      <c r="J133" s="83"/>
      <c r="K133" s="83"/>
      <c r="L133" s="83"/>
      <c r="M133" s="83"/>
      <c r="N133" s="83"/>
      <c r="O133" s="83"/>
      <c r="P133" s="83"/>
      <c r="Q133" s="83"/>
      <c r="R133" s="83"/>
      <c r="S133" s="83"/>
      <c r="T133" s="83"/>
    </row>
    <row r="134" spans="2:20">
      <c r="B134" s="83"/>
      <c r="C134" s="83"/>
      <c r="D134" s="83"/>
      <c r="E134" s="83"/>
      <c r="F134" s="83"/>
      <c r="G134" s="83"/>
      <c r="H134" s="83"/>
      <c r="I134" s="83"/>
      <c r="J134" s="83"/>
      <c r="K134" s="83"/>
      <c r="L134" s="83"/>
      <c r="M134" s="83"/>
      <c r="N134" s="83"/>
      <c r="O134" s="83"/>
      <c r="P134" s="83"/>
      <c r="Q134" s="83"/>
      <c r="R134" s="83"/>
      <c r="S134" s="83"/>
      <c r="T134" s="83"/>
    </row>
    <row r="135" spans="2:20">
      <c r="B135" s="83"/>
      <c r="C135" s="83"/>
      <c r="D135" s="83"/>
      <c r="E135" s="83"/>
      <c r="F135" s="83"/>
      <c r="G135" s="83"/>
      <c r="H135" s="83"/>
      <c r="I135" s="83"/>
      <c r="J135" s="83"/>
      <c r="K135" s="83"/>
      <c r="L135" s="83"/>
      <c r="M135" s="83"/>
      <c r="N135" s="83"/>
      <c r="O135" s="83"/>
      <c r="P135" s="83"/>
      <c r="Q135" s="83"/>
      <c r="R135" s="83"/>
      <c r="S135" s="83"/>
      <c r="T135" s="83"/>
    </row>
    <row r="136" spans="2:20">
      <c r="B136" s="83"/>
      <c r="C136" s="83"/>
      <c r="D136" s="83"/>
      <c r="E136" s="83"/>
      <c r="F136" s="83"/>
      <c r="G136" s="83"/>
      <c r="H136" s="83"/>
      <c r="I136" s="83"/>
      <c r="J136" s="83"/>
      <c r="K136" s="83"/>
      <c r="L136" s="83"/>
      <c r="M136" s="83"/>
      <c r="N136" s="83"/>
      <c r="O136" s="83"/>
      <c r="P136" s="83"/>
      <c r="Q136" s="83"/>
      <c r="R136" s="83"/>
      <c r="S136" s="83"/>
      <c r="T136" s="83"/>
    </row>
    <row r="137" spans="2:20">
      <c r="B137" s="83"/>
      <c r="C137" s="83"/>
      <c r="D137" s="83"/>
      <c r="E137" s="83"/>
      <c r="F137" s="83"/>
      <c r="G137" s="83"/>
      <c r="H137" s="83"/>
      <c r="I137" s="83"/>
      <c r="J137" s="83"/>
      <c r="K137" s="83"/>
      <c r="L137" s="83"/>
      <c r="M137" s="83"/>
      <c r="N137" s="83"/>
      <c r="O137" s="83"/>
      <c r="P137" s="83"/>
      <c r="Q137" s="83"/>
      <c r="R137" s="83"/>
      <c r="S137" s="83"/>
      <c r="T137" s="83"/>
    </row>
    <row r="138" spans="2:20">
      <c r="B138" s="83"/>
      <c r="C138" s="83"/>
      <c r="D138" s="83"/>
      <c r="E138" s="83"/>
      <c r="F138" s="83"/>
      <c r="G138" s="83"/>
      <c r="H138" s="83"/>
      <c r="I138" s="83"/>
      <c r="J138" s="83"/>
      <c r="K138" s="83"/>
      <c r="L138" s="83"/>
      <c r="M138" s="83"/>
      <c r="N138" s="83"/>
      <c r="O138" s="83"/>
      <c r="P138" s="83"/>
      <c r="Q138" s="83"/>
      <c r="R138" s="83"/>
      <c r="S138" s="83"/>
      <c r="T138" s="83"/>
    </row>
    <row r="139" spans="2:20">
      <c r="B139" s="83"/>
      <c r="C139" s="83"/>
      <c r="D139" s="83"/>
      <c r="E139" s="83"/>
      <c r="F139" s="83"/>
      <c r="G139" s="83"/>
      <c r="H139" s="83"/>
      <c r="I139" s="83"/>
      <c r="J139" s="83"/>
      <c r="K139" s="83"/>
      <c r="L139" s="83"/>
      <c r="M139" s="83"/>
      <c r="N139" s="83"/>
      <c r="O139" s="83"/>
      <c r="P139" s="83"/>
      <c r="Q139" s="83"/>
      <c r="R139" s="83"/>
      <c r="S139" s="83"/>
      <c r="T139" s="83"/>
    </row>
    <row r="140" spans="2:20">
      <c r="B140" s="83"/>
      <c r="C140" s="83"/>
      <c r="D140" s="83"/>
      <c r="E140" s="83"/>
      <c r="F140" s="83"/>
      <c r="G140" s="83"/>
      <c r="H140" s="83"/>
      <c r="I140" s="83"/>
      <c r="J140" s="83"/>
      <c r="K140" s="83"/>
      <c r="L140" s="83"/>
      <c r="M140" s="83"/>
      <c r="N140" s="83"/>
      <c r="O140" s="83"/>
      <c r="P140" s="83"/>
      <c r="Q140" s="83"/>
      <c r="R140" s="83"/>
      <c r="S140" s="83"/>
      <c r="T140" s="83"/>
    </row>
    <row r="141" spans="2:20">
      <c r="B141" s="83"/>
      <c r="C141" s="83"/>
      <c r="D141" s="83"/>
      <c r="E141" s="83"/>
      <c r="F141" s="83"/>
      <c r="G141" s="83"/>
      <c r="H141" s="83"/>
      <c r="I141" s="83"/>
      <c r="J141" s="83"/>
      <c r="K141" s="83"/>
      <c r="L141" s="83"/>
      <c r="M141" s="83"/>
      <c r="N141" s="83"/>
      <c r="O141" s="83"/>
      <c r="P141" s="83"/>
      <c r="Q141" s="83"/>
      <c r="R141" s="83"/>
      <c r="S141" s="83"/>
      <c r="T141" s="83"/>
    </row>
    <row r="142" spans="2:20">
      <c r="B142" s="83"/>
      <c r="C142" s="83"/>
      <c r="D142" s="83"/>
      <c r="E142" s="83"/>
      <c r="F142" s="83"/>
      <c r="G142" s="83"/>
      <c r="H142" s="83"/>
      <c r="I142" s="83"/>
      <c r="J142" s="83"/>
      <c r="K142" s="83"/>
      <c r="L142" s="83"/>
      <c r="M142" s="83"/>
      <c r="N142" s="83"/>
      <c r="O142" s="83"/>
      <c r="P142" s="83"/>
      <c r="Q142" s="83"/>
      <c r="R142" s="83"/>
      <c r="S142" s="83"/>
      <c r="T142" s="83"/>
    </row>
    <row r="143" spans="2:20">
      <c r="B143" s="83"/>
      <c r="C143" s="83"/>
      <c r="D143" s="83"/>
      <c r="E143" s="83"/>
      <c r="F143" s="83"/>
      <c r="G143" s="83"/>
      <c r="H143" s="83"/>
      <c r="I143" s="83"/>
      <c r="J143" s="83"/>
      <c r="K143" s="83"/>
      <c r="L143" s="83"/>
      <c r="M143" s="83"/>
      <c r="N143" s="83"/>
      <c r="O143" s="83"/>
      <c r="P143" s="83"/>
      <c r="Q143" s="83"/>
      <c r="R143" s="83"/>
      <c r="S143" s="83"/>
      <c r="T143" s="83"/>
    </row>
    <row r="144" spans="2:20">
      <c r="B144" s="83"/>
      <c r="C144" s="83"/>
      <c r="D144" s="83"/>
      <c r="E144" s="83"/>
      <c r="F144" s="83"/>
      <c r="G144" s="83"/>
      <c r="H144" s="83"/>
      <c r="I144" s="83"/>
      <c r="J144" s="83"/>
      <c r="K144" s="83"/>
      <c r="L144" s="83"/>
      <c r="M144" s="83"/>
      <c r="N144" s="83"/>
      <c r="O144" s="83"/>
      <c r="P144" s="83"/>
      <c r="Q144" s="83"/>
      <c r="R144" s="83"/>
      <c r="S144" s="83"/>
      <c r="T144" s="83"/>
    </row>
    <row r="145" spans="2:20">
      <c r="B145" s="83"/>
      <c r="C145" s="83"/>
      <c r="D145" s="83"/>
      <c r="E145" s="83"/>
      <c r="F145" s="83"/>
      <c r="G145" s="83"/>
      <c r="H145" s="83"/>
      <c r="I145" s="83"/>
      <c r="J145" s="83"/>
      <c r="K145" s="83"/>
      <c r="L145" s="83"/>
      <c r="M145" s="83"/>
      <c r="N145" s="83"/>
      <c r="O145" s="83"/>
      <c r="P145" s="83"/>
      <c r="Q145" s="83"/>
      <c r="R145" s="83"/>
      <c r="S145" s="83"/>
      <c r="T145" s="83"/>
    </row>
    <row r="146" spans="2:20">
      <c r="B146" s="83"/>
      <c r="C146" s="83"/>
      <c r="D146" s="83"/>
      <c r="E146" s="83"/>
      <c r="F146" s="83"/>
      <c r="G146" s="83"/>
      <c r="H146" s="83"/>
      <c r="I146" s="83"/>
      <c r="J146" s="83"/>
      <c r="K146" s="83"/>
      <c r="L146" s="83"/>
      <c r="M146" s="83"/>
      <c r="N146" s="83"/>
      <c r="O146" s="83"/>
      <c r="P146" s="83"/>
      <c r="Q146" s="83"/>
      <c r="R146" s="83"/>
      <c r="S146" s="83"/>
      <c r="T146" s="83"/>
    </row>
    <row r="147" spans="2:20">
      <c r="B147" s="83"/>
      <c r="C147" s="83"/>
      <c r="D147" s="83"/>
      <c r="E147" s="83"/>
      <c r="F147" s="83"/>
      <c r="G147" s="83"/>
      <c r="H147" s="83"/>
      <c r="I147" s="83"/>
      <c r="J147" s="83"/>
      <c r="K147" s="83"/>
      <c r="L147" s="83"/>
      <c r="M147" s="83"/>
      <c r="N147" s="83"/>
      <c r="O147" s="83"/>
      <c r="P147" s="83"/>
      <c r="Q147" s="83"/>
      <c r="R147" s="83"/>
      <c r="S147" s="83"/>
      <c r="T147" s="83"/>
    </row>
    <row r="148" spans="2:20">
      <c r="B148" s="83"/>
      <c r="C148" s="83"/>
      <c r="D148" s="83"/>
      <c r="E148" s="83"/>
      <c r="F148" s="83"/>
      <c r="G148" s="83"/>
      <c r="H148" s="83"/>
      <c r="I148" s="83"/>
      <c r="J148" s="83"/>
      <c r="K148" s="83"/>
      <c r="L148" s="83"/>
      <c r="M148" s="83"/>
      <c r="N148" s="83"/>
      <c r="O148" s="83"/>
      <c r="P148" s="83"/>
      <c r="Q148" s="83"/>
      <c r="R148" s="83"/>
      <c r="S148" s="83"/>
      <c r="T148" s="83"/>
    </row>
    <row r="149" spans="2:20">
      <c r="B149" s="83"/>
      <c r="C149" s="83"/>
      <c r="D149" s="83"/>
      <c r="E149" s="83"/>
      <c r="F149" s="83"/>
      <c r="G149" s="83"/>
      <c r="H149" s="83"/>
      <c r="I149" s="83"/>
      <c r="J149" s="83"/>
      <c r="K149" s="83"/>
      <c r="L149" s="83"/>
      <c r="M149" s="83"/>
      <c r="N149" s="83"/>
      <c r="O149" s="83"/>
      <c r="P149" s="83"/>
      <c r="Q149" s="83"/>
      <c r="R149" s="83"/>
      <c r="S149" s="83"/>
      <c r="T149" s="83"/>
    </row>
    <row r="150" spans="2:20">
      <c r="B150" s="83"/>
      <c r="C150" s="83"/>
      <c r="D150" s="83"/>
      <c r="E150" s="83"/>
      <c r="F150" s="83"/>
      <c r="G150" s="83"/>
      <c r="H150" s="83"/>
      <c r="I150" s="83"/>
      <c r="J150" s="83"/>
      <c r="K150" s="83"/>
      <c r="L150" s="83"/>
      <c r="M150" s="83"/>
      <c r="N150" s="83"/>
      <c r="O150" s="83"/>
      <c r="P150" s="83"/>
      <c r="Q150" s="83"/>
      <c r="R150" s="83"/>
      <c r="S150" s="83"/>
      <c r="T150" s="83"/>
    </row>
    <row r="151" spans="2:20">
      <c r="B151" s="83"/>
      <c r="C151" s="83"/>
      <c r="D151" s="83"/>
      <c r="E151" s="83"/>
      <c r="F151" s="83"/>
      <c r="G151" s="83"/>
      <c r="H151" s="83"/>
      <c r="I151" s="83"/>
      <c r="J151" s="83"/>
      <c r="K151" s="83"/>
      <c r="L151" s="83"/>
      <c r="M151" s="83"/>
      <c r="N151" s="83"/>
      <c r="O151" s="83"/>
      <c r="P151" s="83"/>
      <c r="Q151" s="83"/>
      <c r="R151" s="83"/>
      <c r="S151" s="83"/>
      <c r="T151" s="83"/>
    </row>
    <row r="152" spans="2:20">
      <c r="B152" s="83"/>
      <c r="C152" s="83"/>
      <c r="D152" s="83"/>
      <c r="E152" s="83"/>
      <c r="F152" s="83"/>
      <c r="G152" s="83"/>
      <c r="H152" s="83"/>
      <c r="I152" s="83"/>
      <c r="J152" s="83"/>
      <c r="K152" s="83"/>
      <c r="L152" s="83"/>
      <c r="M152" s="83"/>
      <c r="N152" s="83"/>
      <c r="O152" s="83"/>
      <c r="P152" s="83"/>
      <c r="Q152" s="83"/>
      <c r="R152" s="83"/>
      <c r="S152" s="83"/>
      <c r="T152" s="83"/>
    </row>
    <row r="153" spans="2:20">
      <c r="B153" s="83"/>
      <c r="C153" s="83"/>
      <c r="D153" s="83"/>
      <c r="E153" s="83"/>
      <c r="F153" s="83"/>
      <c r="G153" s="83"/>
      <c r="H153" s="83"/>
      <c r="I153" s="83"/>
      <c r="J153" s="83"/>
      <c r="K153" s="83"/>
      <c r="L153" s="83"/>
      <c r="M153" s="83"/>
      <c r="N153" s="83"/>
      <c r="O153" s="83"/>
      <c r="P153" s="83"/>
      <c r="Q153" s="83"/>
      <c r="R153" s="83"/>
      <c r="S153" s="83"/>
      <c r="T153" s="83"/>
    </row>
    <row r="154" spans="2:20">
      <c r="B154" s="83"/>
      <c r="C154" s="83"/>
      <c r="D154" s="83"/>
      <c r="E154" s="83"/>
      <c r="F154" s="83"/>
      <c r="G154" s="83"/>
      <c r="H154" s="83"/>
      <c r="I154" s="83"/>
      <c r="J154" s="83"/>
      <c r="K154" s="83"/>
      <c r="L154" s="83"/>
      <c r="M154" s="83"/>
      <c r="N154" s="83"/>
      <c r="O154" s="83"/>
      <c r="P154" s="83"/>
      <c r="Q154" s="83"/>
      <c r="R154" s="83"/>
      <c r="S154" s="83"/>
      <c r="T154" s="83"/>
    </row>
    <row r="155" spans="2:20">
      <c r="B155" s="83"/>
      <c r="C155" s="83"/>
      <c r="D155" s="83"/>
      <c r="E155" s="83"/>
      <c r="F155" s="83"/>
      <c r="G155" s="83"/>
      <c r="H155" s="83"/>
      <c r="I155" s="83"/>
      <c r="J155" s="83"/>
      <c r="K155" s="83"/>
      <c r="L155" s="83"/>
      <c r="M155" s="83"/>
      <c r="N155" s="83"/>
      <c r="O155" s="83"/>
      <c r="P155" s="83"/>
      <c r="Q155" s="83"/>
      <c r="R155" s="83"/>
      <c r="S155" s="83"/>
      <c r="T155" s="83"/>
    </row>
    <row r="156" spans="2:20">
      <c r="B156" s="83"/>
      <c r="C156" s="83"/>
      <c r="D156" s="83"/>
      <c r="E156" s="83"/>
      <c r="F156" s="83"/>
      <c r="G156" s="83"/>
      <c r="H156" s="83"/>
      <c r="I156" s="83"/>
      <c r="J156" s="83"/>
      <c r="K156" s="83"/>
      <c r="L156" s="83"/>
      <c r="M156" s="83"/>
      <c r="N156" s="83"/>
      <c r="O156" s="83"/>
      <c r="P156" s="83"/>
      <c r="Q156" s="83"/>
      <c r="R156" s="83"/>
      <c r="S156" s="83"/>
      <c r="T156" s="83"/>
    </row>
    <row r="157" spans="2:20">
      <c r="B157" s="83"/>
      <c r="C157" s="83"/>
      <c r="D157" s="83"/>
      <c r="E157" s="83"/>
      <c r="F157" s="83"/>
      <c r="G157" s="83"/>
      <c r="H157" s="83"/>
      <c r="I157" s="83"/>
      <c r="J157" s="83"/>
      <c r="K157" s="83"/>
      <c r="L157" s="83"/>
      <c r="M157" s="83"/>
      <c r="N157" s="83"/>
      <c r="O157" s="83"/>
      <c r="P157" s="83"/>
      <c r="Q157" s="83"/>
      <c r="R157" s="83"/>
      <c r="S157" s="83"/>
      <c r="T157" s="83"/>
    </row>
    <row r="158" spans="2:20">
      <c r="B158" s="83"/>
      <c r="C158" s="83"/>
      <c r="D158" s="83"/>
      <c r="E158" s="83"/>
      <c r="F158" s="83"/>
      <c r="G158" s="83"/>
      <c r="H158" s="83"/>
      <c r="I158" s="83"/>
      <c r="J158" s="83"/>
      <c r="K158" s="83"/>
      <c r="L158" s="83"/>
      <c r="M158" s="83"/>
      <c r="N158" s="83"/>
      <c r="O158" s="83"/>
      <c r="P158" s="83"/>
      <c r="Q158" s="83"/>
      <c r="R158" s="83"/>
      <c r="S158" s="83"/>
      <c r="T158" s="83"/>
    </row>
    <row r="159" spans="2:20">
      <c r="B159" s="83"/>
      <c r="C159" s="83"/>
      <c r="D159" s="83"/>
      <c r="E159" s="83"/>
      <c r="F159" s="83"/>
      <c r="G159" s="83"/>
      <c r="H159" s="83"/>
      <c r="I159" s="83"/>
      <c r="J159" s="83"/>
      <c r="K159" s="83"/>
      <c r="L159" s="83"/>
      <c r="M159" s="83"/>
      <c r="N159" s="83"/>
      <c r="O159" s="83"/>
      <c r="P159" s="83"/>
      <c r="Q159" s="83"/>
      <c r="R159" s="83"/>
      <c r="S159" s="83"/>
      <c r="T159" s="83"/>
    </row>
    <row r="160" spans="2:20">
      <c r="B160" s="83"/>
      <c r="C160" s="83"/>
      <c r="D160" s="83"/>
      <c r="E160" s="83"/>
      <c r="F160" s="83"/>
      <c r="G160" s="83"/>
      <c r="H160" s="83"/>
      <c r="I160" s="83"/>
      <c r="J160" s="83"/>
      <c r="K160" s="83"/>
      <c r="L160" s="83"/>
      <c r="M160" s="83"/>
      <c r="N160" s="83"/>
      <c r="O160" s="83"/>
      <c r="P160" s="83"/>
      <c r="Q160" s="83"/>
      <c r="R160" s="83"/>
      <c r="S160" s="83"/>
      <c r="T160" s="83"/>
    </row>
    <row r="161" spans="2:20">
      <c r="B161" s="83"/>
      <c r="C161" s="83"/>
      <c r="D161" s="83"/>
      <c r="E161" s="83"/>
      <c r="F161" s="83"/>
      <c r="G161" s="83"/>
      <c r="H161" s="83"/>
      <c r="I161" s="83"/>
      <c r="J161" s="83"/>
      <c r="K161" s="83"/>
      <c r="L161" s="83"/>
      <c r="M161" s="83"/>
      <c r="N161" s="83"/>
      <c r="O161" s="83"/>
      <c r="P161" s="83"/>
      <c r="Q161" s="83"/>
      <c r="R161" s="83"/>
      <c r="S161" s="83"/>
      <c r="T161" s="83"/>
    </row>
    <row r="162" spans="2:20">
      <c r="B162" s="83"/>
      <c r="C162" s="83"/>
      <c r="D162" s="83"/>
      <c r="E162" s="83"/>
      <c r="F162" s="83"/>
      <c r="G162" s="83"/>
      <c r="H162" s="83"/>
      <c r="I162" s="83"/>
      <c r="J162" s="83"/>
      <c r="K162" s="83"/>
      <c r="L162" s="83"/>
      <c r="M162" s="83"/>
      <c r="N162" s="83"/>
      <c r="O162" s="83"/>
      <c r="P162" s="83"/>
      <c r="Q162" s="83"/>
      <c r="R162" s="83"/>
      <c r="S162" s="83"/>
      <c r="T162" s="83"/>
    </row>
    <row r="163" spans="2:20">
      <c r="B163" s="83"/>
      <c r="C163" s="83"/>
      <c r="D163" s="83"/>
      <c r="E163" s="83"/>
      <c r="F163" s="83"/>
      <c r="G163" s="83"/>
      <c r="H163" s="83"/>
      <c r="I163" s="83"/>
      <c r="J163" s="83"/>
      <c r="K163" s="83"/>
      <c r="L163" s="83"/>
      <c r="M163" s="83"/>
      <c r="N163" s="83"/>
      <c r="O163" s="83"/>
      <c r="P163" s="83"/>
      <c r="Q163" s="83"/>
      <c r="R163" s="83"/>
      <c r="S163" s="83"/>
      <c r="T163" s="83"/>
    </row>
    <row r="164" spans="2:20">
      <c r="B164" s="83"/>
      <c r="C164" s="83"/>
      <c r="D164" s="83"/>
      <c r="E164" s="83"/>
      <c r="F164" s="83"/>
      <c r="G164" s="83"/>
      <c r="H164" s="83"/>
      <c r="I164" s="83"/>
      <c r="J164" s="83"/>
      <c r="K164" s="83"/>
      <c r="L164" s="83"/>
      <c r="M164" s="83"/>
      <c r="N164" s="83"/>
      <c r="O164" s="83"/>
      <c r="P164" s="83"/>
      <c r="Q164" s="83"/>
      <c r="R164" s="83"/>
      <c r="S164" s="83"/>
      <c r="T164" s="83"/>
    </row>
    <row r="165" spans="2:20">
      <c r="B165" s="83"/>
      <c r="C165" s="83"/>
      <c r="D165" s="83"/>
      <c r="E165" s="83"/>
      <c r="F165" s="83"/>
      <c r="G165" s="83"/>
      <c r="H165" s="83"/>
      <c r="I165" s="83"/>
      <c r="J165" s="83"/>
      <c r="K165" s="83"/>
      <c r="L165" s="83"/>
      <c r="M165" s="83"/>
      <c r="N165" s="83"/>
      <c r="O165" s="83"/>
      <c r="P165" s="83"/>
      <c r="Q165" s="83"/>
      <c r="R165" s="83"/>
      <c r="S165" s="83"/>
      <c r="T165" s="83"/>
    </row>
    <row r="166" spans="2:20">
      <c r="B166" s="83"/>
      <c r="C166" s="83"/>
      <c r="D166" s="83"/>
      <c r="E166" s="83"/>
      <c r="F166" s="83"/>
      <c r="G166" s="83"/>
      <c r="H166" s="83"/>
      <c r="I166" s="83"/>
      <c r="J166" s="83"/>
      <c r="K166" s="83"/>
      <c r="L166" s="83"/>
      <c r="M166" s="83"/>
      <c r="N166" s="83"/>
      <c r="O166" s="83"/>
      <c r="P166" s="83"/>
      <c r="Q166" s="83"/>
      <c r="R166" s="83"/>
      <c r="S166" s="83"/>
      <c r="T166" s="83"/>
    </row>
    <row r="167" spans="2:20">
      <c r="B167" s="83"/>
      <c r="C167" s="83"/>
      <c r="D167" s="83"/>
      <c r="E167" s="83"/>
      <c r="F167" s="83"/>
      <c r="G167" s="83"/>
      <c r="H167" s="83"/>
      <c r="I167" s="83"/>
      <c r="J167" s="83"/>
      <c r="K167" s="83"/>
      <c r="L167" s="83"/>
      <c r="M167" s="83"/>
      <c r="N167" s="83"/>
      <c r="O167" s="83"/>
      <c r="P167" s="83"/>
      <c r="Q167" s="83"/>
      <c r="R167" s="83"/>
      <c r="S167" s="83"/>
      <c r="T167" s="83"/>
    </row>
    <row r="168" spans="2:20">
      <c r="B168" s="83"/>
      <c r="C168" s="83"/>
      <c r="D168" s="83"/>
      <c r="E168" s="83"/>
      <c r="F168" s="83"/>
      <c r="G168" s="83"/>
      <c r="H168" s="83"/>
      <c r="I168" s="83"/>
      <c r="J168" s="83"/>
      <c r="K168" s="83"/>
      <c r="L168" s="83"/>
      <c r="M168" s="83"/>
      <c r="N168" s="83"/>
      <c r="O168" s="83"/>
      <c r="P168" s="83"/>
      <c r="Q168" s="83"/>
      <c r="R168" s="83"/>
      <c r="S168" s="83"/>
      <c r="T168" s="83"/>
    </row>
    <row r="169" spans="2:20">
      <c r="B169" s="83"/>
      <c r="C169" s="83"/>
      <c r="D169" s="83"/>
      <c r="E169" s="83"/>
      <c r="F169" s="83"/>
      <c r="G169" s="83"/>
      <c r="H169" s="83"/>
      <c r="I169" s="83"/>
      <c r="J169" s="83"/>
      <c r="K169" s="83"/>
      <c r="L169" s="83"/>
      <c r="M169" s="83"/>
      <c r="N169" s="83"/>
      <c r="O169" s="83"/>
      <c r="P169" s="83"/>
      <c r="Q169" s="83"/>
      <c r="R169" s="83"/>
      <c r="S169" s="83"/>
      <c r="T169" s="83"/>
    </row>
    <row r="170" spans="2:20">
      <c r="B170" s="83"/>
      <c r="C170" s="83"/>
      <c r="D170" s="83"/>
      <c r="E170" s="83"/>
      <c r="F170" s="83"/>
      <c r="G170" s="83"/>
      <c r="H170" s="83"/>
      <c r="I170" s="83"/>
      <c r="J170" s="83"/>
      <c r="K170" s="83"/>
      <c r="L170" s="83"/>
      <c r="M170" s="83"/>
      <c r="N170" s="83"/>
      <c r="O170" s="83"/>
      <c r="P170" s="83"/>
      <c r="Q170" s="83"/>
      <c r="R170" s="83"/>
      <c r="S170" s="83"/>
      <c r="T170" s="83"/>
    </row>
    <row r="171" spans="2:20">
      <c r="B171" s="83"/>
      <c r="C171" s="83"/>
      <c r="D171" s="83"/>
      <c r="E171" s="83"/>
      <c r="F171" s="83"/>
      <c r="G171" s="83"/>
      <c r="H171" s="83"/>
      <c r="I171" s="83"/>
      <c r="J171" s="83"/>
      <c r="K171" s="83"/>
      <c r="L171" s="83"/>
      <c r="M171" s="83"/>
      <c r="N171" s="83"/>
      <c r="O171" s="83"/>
      <c r="P171" s="83"/>
      <c r="Q171" s="83"/>
      <c r="R171" s="83"/>
      <c r="S171" s="83"/>
      <c r="T171" s="83"/>
    </row>
    <row r="172" spans="2:20">
      <c r="B172" s="83"/>
      <c r="C172" s="83"/>
      <c r="D172" s="83"/>
      <c r="E172" s="83"/>
      <c r="F172" s="83"/>
      <c r="G172" s="83"/>
      <c r="H172" s="83"/>
      <c r="I172" s="83"/>
      <c r="J172" s="83"/>
      <c r="K172" s="83"/>
      <c r="L172" s="83"/>
      <c r="M172" s="83"/>
      <c r="N172" s="83"/>
      <c r="O172" s="83"/>
      <c r="P172" s="83"/>
      <c r="Q172" s="83"/>
      <c r="R172" s="83"/>
      <c r="S172" s="83"/>
      <c r="T172" s="83"/>
    </row>
    <row r="173" spans="2:20">
      <c r="B173" s="83"/>
      <c r="C173" s="83"/>
      <c r="D173" s="83"/>
      <c r="E173" s="83"/>
      <c r="F173" s="83"/>
      <c r="G173" s="83"/>
      <c r="H173" s="83"/>
      <c r="I173" s="83"/>
      <c r="J173" s="83"/>
      <c r="K173" s="83"/>
      <c r="L173" s="83"/>
      <c r="M173" s="83"/>
      <c r="N173" s="83"/>
      <c r="O173" s="83"/>
      <c r="P173" s="83"/>
      <c r="Q173" s="83"/>
      <c r="R173" s="83"/>
      <c r="S173" s="83"/>
      <c r="T173" s="83"/>
    </row>
    <row r="174" spans="2:20">
      <c r="B174" s="83"/>
      <c r="C174" s="83"/>
      <c r="D174" s="83"/>
      <c r="E174" s="83"/>
      <c r="F174" s="83"/>
      <c r="G174" s="83"/>
      <c r="H174" s="83"/>
      <c r="I174" s="83"/>
      <c r="J174" s="83"/>
      <c r="K174" s="83"/>
      <c r="L174" s="83"/>
      <c r="M174" s="83"/>
      <c r="N174" s="83"/>
      <c r="O174" s="83"/>
      <c r="P174" s="83"/>
      <c r="Q174" s="83"/>
      <c r="R174" s="83"/>
      <c r="S174" s="83"/>
      <c r="T174" s="83"/>
    </row>
    <row r="175" spans="2:20">
      <c r="B175" s="83"/>
      <c r="C175" s="83"/>
      <c r="D175" s="83"/>
      <c r="E175" s="83"/>
      <c r="F175" s="83"/>
      <c r="G175" s="83"/>
      <c r="H175" s="83"/>
      <c r="I175" s="83"/>
      <c r="J175" s="83"/>
      <c r="K175" s="83"/>
      <c r="L175" s="83"/>
      <c r="M175" s="83"/>
      <c r="N175" s="83"/>
      <c r="O175" s="83"/>
      <c r="P175" s="83"/>
      <c r="Q175" s="83"/>
      <c r="R175" s="83"/>
      <c r="S175" s="83"/>
      <c r="T175" s="83"/>
    </row>
    <row r="176" spans="2:20">
      <c r="B176" s="83"/>
      <c r="C176" s="83"/>
      <c r="D176" s="83"/>
      <c r="E176" s="83"/>
      <c r="F176" s="83"/>
      <c r="G176" s="83"/>
      <c r="H176" s="83"/>
      <c r="I176" s="83"/>
      <c r="J176" s="83"/>
      <c r="K176" s="83"/>
      <c r="L176" s="83"/>
      <c r="M176" s="83"/>
      <c r="N176" s="83"/>
      <c r="O176" s="83"/>
      <c r="P176" s="83"/>
      <c r="Q176" s="83"/>
      <c r="R176" s="83"/>
      <c r="S176" s="83"/>
      <c r="T176" s="83"/>
    </row>
    <row r="177" spans="2:20">
      <c r="B177" s="83"/>
      <c r="C177" s="83"/>
      <c r="D177" s="83"/>
      <c r="E177" s="83"/>
      <c r="F177" s="83"/>
      <c r="G177" s="83"/>
      <c r="H177" s="83"/>
      <c r="I177" s="83"/>
      <c r="J177" s="83"/>
      <c r="K177" s="83"/>
      <c r="L177" s="83"/>
      <c r="M177" s="83"/>
      <c r="N177" s="83"/>
      <c r="O177" s="83"/>
      <c r="P177" s="83"/>
      <c r="Q177" s="83"/>
      <c r="R177" s="83"/>
      <c r="S177" s="83"/>
      <c r="T177" s="83"/>
    </row>
    <row r="178" spans="2:20">
      <c r="B178" s="83"/>
      <c r="C178" s="83"/>
      <c r="D178" s="83"/>
      <c r="E178" s="83"/>
      <c r="F178" s="83"/>
      <c r="G178" s="83"/>
      <c r="H178" s="83"/>
      <c r="I178" s="83"/>
      <c r="J178" s="83"/>
      <c r="K178" s="83"/>
      <c r="L178" s="83"/>
      <c r="M178" s="83"/>
      <c r="N178" s="83"/>
      <c r="O178" s="83"/>
      <c r="P178" s="83"/>
      <c r="Q178" s="83"/>
      <c r="R178" s="83"/>
      <c r="S178" s="83"/>
      <c r="T178" s="83"/>
    </row>
    <row r="179" spans="2:20">
      <c r="B179" s="83"/>
      <c r="C179" s="83"/>
      <c r="D179" s="83"/>
      <c r="E179" s="83"/>
      <c r="F179" s="83"/>
      <c r="G179" s="83"/>
      <c r="H179" s="83"/>
      <c r="I179" s="83"/>
      <c r="J179" s="83"/>
      <c r="K179" s="83"/>
      <c r="L179" s="83"/>
      <c r="M179" s="83"/>
      <c r="N179" s="83"/>
      <c r="O179" s="83"/>
      <c r="P179" s="83"/>
      <c r="Q179" s="83"/>
      <c r="R179" s="83"/>
      <c r="S179" s="83"/>
      <c r="T179" s="83"/>
    </row>
    <row r="180" spans="2:20">
      <c r="B180" s="83"/>
      <c r="C180" s="83"/>
      <c r="D180" s="83"/>
      <c r="E180" s="83"/>
      <c r="F180" s="83"/>
      <c r="G180" s="83"/>
      <c r="H180" s="83"/>
      <c r="I180" s="83"/>
      <c r="J180" s="83"/>
      <c r="K180" s="83"/>
      <c r="L180" s="83"/>
      <c r="M180" s="83"/>
      <c r="N180" s="83"/>
      <c r="O180" s="83"/>
      <c r="P180" s="83"/>
      <c r="Q180" s="83"/>
      <c r="R180" s="83"/>
      <c r="S180" s="83"/>
      <c r="T180" s="83"/>
    </row>
    <row r="181" spans="2:20">
      <c r="B181" s="83"/>
      <c r="C181" s="83"/>
      <c r="D181" s="83"/>
      <c r="E181" s="83"/>
      <c r="F181" s="83"/>
      <c r="G181" s="83"/>
      <c r="H181" s="83"/>
      <c r="I181" s="83"/>
      <c r="J181" s="83"/>
      <c r="K181" s="83"/>
      <c r="L181" s="83"/>
      <c r="M181" s="83"/>
      <c r="N181" s="83"/>
      <c r="O181" s="83"/>
      <c r="P181" s="83"/>
      <c r="Q181" s="83"/>
      <c r="R181" s="83"/>
      <c r="S181" s="83"/>
      <c r="T181" s="83"/>
    </row>
    <row r="182" spans="2:20">
      <c r="B182" s="83"/>
      <c r="C182" s="83"/>
      <c r="D182" s="83"/>
      <c r="E182" s="83"/>
      <c r="F182" s="83"/>
      <c r="G182" s="83"/>
      <c r="H182" s="83"/>
      <c r="I182" s="83"/>
      <c r="J182" s="83"/>
      <c r="K182" s="83"/>
      <c r="L182" s="83"/>
      <c r="M182" s="83"/>
      <c r="N182" s="83"/>
      <c r="O182" s="83"/>
      <c r="P182" s="83"/>
      <c r="Q182" s="83"/>
      <c r="R182" s="83"/>
      <c r="S182" s="83"/>
      <c r="T182" s="83"/>
    </row>
    <row r="183" spans="2:20">
      <c r="B183" s="83"/>
      <c r="C183" s="83"/>
      <c r="D183" s="83"/>
      <c r="E183" s="83"/>
      <c r="F183" s="83"/>
      <c r="G183" s="83"/>
      <c r="H183" s="83"/>
      <c r="I183" s="83"/>
      <c r="J183" s="83"/>
      <c r="K183" s="83"/>
      <c r="L183" s="83"/>
      <c r="M183" s="83"/>
      <c r="N183" s="83"/>
      <c r="O183" s="83"/>
      <c r="P183" s="83"/>
      <c r="Q183" s="83"/>
      <c r="R183" s="83"/>
      <c r="S183" s="83"/>
      <c r="T183" s="83"/>
    </row>
    <row r="184" spans="2:20">
      <c r="B184" s="83"/>
      <c r="C184" s="83"/>
      <c r="D184" s="83"/>
      <c r="E184" s="83"/>
      <c r="F184" s="83"/>
      <c r="G184" s="83"/>
      <c r="H184" s="83"/>
      <c r="I184" s="83"/>
      <c r="J184" s="83"/>
      <c r="K184" s="83"/>
      <c r="L184" s="83"/>
      <c r="M184" s="83"/>
      <c r="N184" s="83"/>
      <c r="O184" s="83"/>
      <c r="P184" s="83"/>
      <c r="Q184" s="83"/>
      <c r="R184" s="83"/>
      <c r="S184" s="83"/>
      <c r="T184" s="83"/>
    </row>
    <row r="185" spans="2:20">
      <c r="B185" s="83"/>
      <c r="C185" s="83"/>
      <c r="D185" s="83"/>
      <c r="E185" s="83"/>
      <c r="F185" s="83"/>
      <c r="G185" s="83"/>
      <c r="H185" s="83"/>
      <c r="I185" s="83"/>
      <c r="J185" s="83"/>
      <c r="K185" s="83"/>
      <c r="L185" s="83"/>
      <c r="M185" s="83"/>
      <c r="N185" s="83"/>
      <c r="O185" s="83"/>
      <c r="P185" s="83"/>
      <c r="Q185" s="83"/>
      <c r="R185" s="83"/>
      <c r="S185" s="83"/>
      <c r="T185" s="83"/>
    </row>
    <row r="186" spans="2:20">
      <c r="B186" s="83"/>
      <c r="C186" s="83"/>
      <c r="D186" s="83"/>
      <c r="E186" s="83"/>
      <c r="F186" s="83"/>
      <c r="G186" s="83"/>
      <c r="H186" s="83"/>
      <c r="I186" s="83"/>
      <c r="J186" s="83"/>
      <c r="K186" s="83"/>
      <c r="L186" s="83"/>
      <c r="M186" s="83"/>
      <c r="N186" s="83"/>
      <c r="O186" s="83"/>
      <c r="P186" s="83"/>
      <c r="Q186" s="83"/>
      <c r="R186" s="83"/>
      <c r="S186" s="83"/>
      <c r="T186" s="83"/>
    </row>
    <row r="187" spans="2:20">
      <c r="B187" s="83"/>
      <c r="C187" s="83"/>
      <c r="D187" s="83"/>
      <c r="E187" s="83"/>
      <c r="F187" s="83"/>
      <c r="G187" s="83"/>
      <c r="H187" s="83"/>
      <c r="I187" s="83"/>
      <c r="J187" s="83"/>
      <c r="K187" s="83"/>
      <c r="L187" s="83"/>
      <c r="M187" s="83"/>
      <c r="N187" s="83"/>
      <c r="O187" s="83"/>
      <c r="P187" s="83"/>
      <c r="Q187" s="83"/>
      <c r="R187" s="83"/>
      <c r="S187" s="83"/>
      <c r="T187" s="83"/>
    </row>
    <row r="188" spans="2:20">
      <c r="B188" s="83"/>
      <c r="C188" s="83"/>
      <c r="D188" s="83"/>
      <c r="E188" s="83"/>
      <c r="F188" s="83"/>
      <c r="G188" s="83"/>
      <c r="H188" s="83"/>
      <c r="I188" s="83"/>
      <c r="J188" s="83"/>
      <c r="K188" s="83"/>
      <c r="L188" s="83"/>
      <c r="M188" s="83"/>
      <c r="N188" s="83"/>
      <c r="O188" s="83"/>
      <c r="P188" s="83"/>
      <c r="Q188" s="83"/>
      <c r="R188" s="83"/>
      <c r="S188" s="83"/>
      <c r="T188" s="83"/>
    </row>
    <row r="189" spans="2:20">
      <c r="B189" s="83"/>
      <c r="C189" s="83"/>
      <c r="D189" s="83"/>
      <c r="E189" s="83"/>
      <c r="F189" s="83"/>
      <c r="G189" s="83"/>
      <c r="H189" s="83"/>
      <c r="I189" s="83"/>
      <c r="J189" s="83"/>
      <c r="K189" s="83"/>
      <c r="L189" s="83"/>
      <c r="M189" s="83"/>
      <c r="N189" s="83"/>
      <c r="O189" s="83"/>
      <c r="P189" s="83"/>
      <c r="Q189" s="83"/>
      <c r="R189" s="83"/>
      <c r="S189" s="83"/>
      <c r="T189" s="83"/>
    </row>
    <row r="190" spans="2:20">
      <c r="B190" s="83"/>
      <c r="C190" s="83"/>
      <c r="D190" s="83"/>
      <c r="E190" s="83"/>
      <c r="F190" s="83"/>
      <c r="G190" s="83"/>
      <c r="H190" s="83"/>
      <c r="I190" s="83"/>
      <c r="J190" s="83"/>
      <c r="K190" s="83"/>
      <c r="L190" s="83"/>
      <c r="M190" s="83"/>
      <c r="N190" s="83"/>
      <c r="O190" s="83"/>
      <c r="P190" s="83"/>
      <c r="Q190" s="83"/>
      <c r="R190" s="83"/>
      <c r="S190" s="83"/>
      <c r="T190" s="83"/>
    </row>
    <row r="191" spans="2:20">
      <c r="B191" s="83"/>
      <c r="C191" s="83"/>
      <c r="D191" s="83"/>
      <c r="E191" s="83"/>
      <c r="F191" s="83"/>
      <c r="G191" s="83"/>
      <c r="H191" s="83"/>
      <c r="I191" s="83"/>
      <c r="J191" s="83"/>
      <c r="K191" s="83"/>
      <c r="L191" s="83"/>
      <c r="M191" s="83"/>
      <c r="N191" s="83"/>
      <c r="O191" s="83"/>
      <c r="P191" s="83"/>
      <c r="Q191" s="83"/>
      <c r="R191" s="83"/>
      <c r="S191" s="83"/>
      <c r="T191" s="83"/>
    </row>
    <row r="192" spans="2:20">
      <c r="B192" s="83"/>
      <c r="C192" s="83"/>
      <c r="D192" s="83"/>
      <c r="E192" s="83"/>
      <c r="F192" s="83"/>
      <c r="G192" s="83"/>
      <c r="H192" s="83"/>
      <c r="I192" s="83"/>
      <c r="J192" s="83"/>
      <c r="K192" s="83"/>
      <c r="L192" s="83"/>
      <c r="M192" s="83"/>
      <c r="N192" s="83"/>
      <c r="O192" s="83"/>
      <c r="P192" s="83"/>
      <c r="Q192" s="83"/>
      <c r="R192" s="83"/>
      <c r="S192" s="83"/>
      <c r="T192" s="83"/>
    </row>
    <row r="193" spans="2:20">
      <c r="B193" s="83"/>
      <c r="C193" s="83"/>
      <c r="D193" s="83"/>
      <c r="E193" s="83"/>
      <c r="F193" s="83"/>
      <c r="G193" s="83"/>
      <c r="H193" s="83"/>
      <c r="I193" s="83"/>
      <c r="J193" s="83"/>
      <c r="K193" s="83"/>
      <c r="L193" s="83"/>
      <c r="M193" s="83"/>
      <c r="N193" s="83"/>
      <c r="O193" s="83"/>
      <c r="P193" s="83"/>
      <c r="Q193" s="83"/>
      <c r="R193" s="83"/>
      <c r="S193" s="83"/>
      <c r="T193" s="83"/>
    </row>
    <row r="194" spans="2:20">
      <c r="B194" s="83"/>
      <c r="C194" s="83"/>
      <c r="D194" s="83"/>
      <c r="E194" s="83"/>
      <c r="F194" s="83"/>
      <c r="G194" s="83"/>
      <c r="H194" s="83"/>
      <c r="I194" s="83"/>
      <c r="J194" s="83"/>
      <c r="K194" s="83"/>
      <c r="L194" s="83"/>
      <c r="M194" s="83"/>
      <c r="N194" s="83"/>
      <c r="O194" s="83"/>
      <c r="P194" s="83"/>
      <c r="Q194" s="83"/>
      <c r="R194" s="83"/>
      <c r="S194" s="83"/>
      <c r="T194" s="83"/>
    </row>
    <row r="195" spans="2:20">
      <c r="B195" s="83"/>
      <c r="C195" s="83"/>
      <c r="D195" s="83"/>
      <c r="E195" s="83"/>
      <c r="F195" s="83"/>
      <c r="G195" s="83"/>
      <c r="H195" s="83"/>
      <c r="I195" s="83"/>
      <c r="J195" s="83"/>
      <c r="K195" s="83"/>
      <c r="L195" s="83"/>
      <c r="M195" s="83"/>
      <c r="N195" s="83"/>
      <c r="O195" s="83"/>
      <c r="P195" s="83"/>
      <c r="Q195" s="83"/>
      <c r="R195" s="83"/>
      <c r="S195" s="83"/>
      <c r="T195" s="83"/>
    </row>
    <row r="196" spans="2:20">
      <c r="B196" s="83"/>
      <c r="C196" s="83"/>
      <c r="D196" s="83"/>
      <c r="E196" s="83"/>
      <c r="F196" s="83"/>
      <c r="G196" s="83"/>
      <c r="H196" s="83"/>
      <c r="I196" s="83"/>
      <c r="J196" s="83"/>
      <c r="K196" s="83"/>
      <c r="L196" s="83"/>
      <c r="M196" s="83"/>
      <c r="N196" s="83"/>
      <c r="O196" s="83"/>
      <c r="P196" s="83"/>
      <c r="Q196" s="83"/>
      <c r="R196" s="83"/>
      <c r="S196" s="83"/>
      <c r="T196" s="83"/>
    </row>
    <row r="197" spans="2:20">
      <c r="B197" s="83"/>
      <c r="C197" s="83"/>
      <c r="D197" s="83"/>
      <c r="E197" s="83"/>
      <c r="F197" s="83"/>
      <c r="G197" s="83"/>
      <c r="H197" s="83"/>
      <c r="I197" s="83"/>
      <c r="J197" s="83"/>
      <c r="K197" s="83"/>
      <c r="L197" s="83"/>
      <c r="M197" s="83"/>
      <c r="N197" s="83"/>
      <c r="O197" s="83"/>
      <c r="P197" s="83"/>
      <c r="Q197" s="83"/>
      <c r="R197" s="83"/>
      <c r="S197" s="83"/>
      <c r="T197" s="83"/>
    </row>
    <row r="198" spans="2:20">
      <c r="B198" s="83"/>
      <c r="C198" s="83"/>
      <c r="D198" s="83"/>
      <c r="E198" s="83"/>
      <c r="F198" s="83"/>
      <c r="G198" s="83"/>
      <c r="H198" s="83"/>
      <c r="I198" s="83"/>
      <c r="J198" s="83"/>
      <c r="K198" s="83"/>
      <c r="L198" s="83"/>
      <c r="M198" s="83"/>
      <c r="N198" s="83"/>
      <c r="O198" s="83"/>
      <c r="P198" s="83"/>
      <c r="Q198" s="83"/>
      <c r="R198" s="83"/>
      <c r="S198" s="83"/>
      <c r="T198" s="83"/>
    </row>
    <row r="199" spans="2:20">
      <c r="B199" s="83"/>
      <c r="C199" s="83"/>
      <c r="D199" s="83"/>
      <c r="E199" s="83"/>
      <c r="F199" s="83"/>
      <c r="G199" s="83"/>
      <c r="H199" s="83"/>
      <c r="I199" s="83"/>
      <c r="J199" s="83"/>
      <c r="K199" s="83"/>
      <c r="L199" s="83"/>
      <c r="M199" s="83"/>
      <c r="N199" s="83"/>
      <c r="O199" s="83"/>
      <c r="P199" s="83"/>
      <c r="Q199" s="83"/>
      <c r="R199" s="83"/>
      <c r="S199" s="83"/>
      <c r="T199" s="83"/>
    </row>
    <row r="200" spans="2:20">
      <c r="B200" s="83"/>
      <c r="C200" s="83"/>
      <c r="D200" s="83"/>
      <c r="E200" s="83"/>
      <c r="F200" s="83"/>
      <c r="G200" s="83"/>
      <c r="H200" s="83"/>
      <c r="I200" s="83"/>
      <c r="J200" s="83"/>
      <c r="K200" s="83"/>
      <c r="L200" s="83"/>
      <c r="M200" s="83"/>
      <c r="N200" s="83"/>
      <c r="O200" s="83"/>
      <c r="P200" s="83"/>
      <c r="Q200" s="83"/>
      <c r="R200" s="83"/>
      <c r="S200" s="83"/>
      <c r="T200" s="83"/>
    </row>
    <row r="201" spans="2:20">
      <c r="B201" s="83"/>
      <c r="C201" s="83"/>
      <c r="D201" s="83"/>
      <c r="E201" s="83"/>
      <c r="F201" s="83"/>
      <c r="G201" s="83"/>
      <c r="H201" s="83"/>
      <c r="I201" s="83"/>
      <c r="J201" s="83"/>
      <c r="K201" s="83"/>
      <c r="L201" s="83"/>
      <c r="M201" s="83"/>
      <c r="N201" s="83"/>
      <c r="O201" s="83"/>
      <c r="P201" s="83"/>
      <c r="Q201" s="83"/>
      <c r="R201" s="83"/>
      <c r="S201" s="83"/>
      <c r="T201" s="83"/>
    </row>
    <row r="202" spans="2:20">
      <c r="B202" s="83"/>
      <c r="C202" s="83"/>
      <c r="D202" s="83"/>
      <c r="E202" s="83"/>
      <c r="F202" s="83"/>
      <c r="G202" s="83"/>
      <c r="H202" s="83"/>
      <c r="I202" s="83"/>
      <c r="J202" s="83"/>
      <c r="K202" s="83"/>
      <c r="L202" s="83"/>
      <c r="M202" s="83"/>
      <c r="N202" s="83"/>
      <c r="O202" s="83"/>
      <c r="P202" s="83"/>
      <c r="Q202" s="83"/>
      <c r="R202" s="83"/>
      <c r="S202" s="83"/>
      <c r="T202" s="83"/>
    </row>
    <row r="203" spans="2:20">
      <c r="B203" s="83"/>
      <c r="C203" s="83"/>
      <c r="D203" s="83"/>
      <c r="E203" s="83"/>
      <c r="F203" s="83"/>
      <c r="G203" s="83"/>
      <c r="H203" s="83"/>
      <c r="I203" s="83"/>
      <c r="J203" s="83"/>
      <c r="K203" s="83"/>
      <c r="L203" s="83"/>
      <c r="M203" s="83"/>
      <c r="N203" s="83"/>
      <c r="O203" s="83"/>
      <c r="P203" s="83"/>
      <c r="Q203" s="83"/>
      <c r="R203" s="83"/>
      <c r="S203" s="83"/>
      <c r="T203" s="83"/>
    </row>
    <row r="204" spans="2:20">
      <c r="B204" s="83"/>
      <c r="C204" s="83"/>
      <c r="D204" s="83"/>
      <c r="E204" s="83"/>
      <c r="F204" s="83"/>
      <c r="G204" s="83"/>
      <c r="H204" s="83"/>
      <c r="I204" s="83"/>
      <c r="J204" s="83"/>
      <c r="K204" s="83"/>
      <c r="L204" s="83"/>
      <c r="M204" s="83"/>
      <c r="N204" s="83"/>
      <c r="O204" s="83"/>
      <c r="P204" s="83"/>
      <c r="Q204" s="83"/>
      <c r="R204" s="83"/>
      <c r="S204" s="83"/>
      <c r="T204" s="83"/>
    </row>
    <row r="205" spans="2:20">
      <c r="B205" s="83"/>
      <c r="C205" s="83"/>
      <c r="D205" s="83"/>
      <c r="E205" s="83"/>
      <c r="F205" s="83"/>
      <c r="G205" s="83"/>
      <c r="H205" s="83"/>
      <c r="I205" s="83"/>
      <c r="J205" s="83"/>
      <c r="K205" s="83"/>
      <c r="L205" s="83"/>
      <c r="M205" s="83"/>
      <c r="N205" s="83"/>
      <c r="O205" s="83"/>
      <c r="P205" s="83"/>
      <c r="Q205" s="83"/>
      <c r="R205" s="83"/>
      <c r="S205" s="83"/>
      <c r="T205" s="83"/>
    </row>
    <row r="206" spans="2:20">
      <c r="B206" s="83"/>
      <c r="C206" s="83"/>
      <c r="D206" s="83"/>
      <c r="E206" s="83"/>
      <c r="F206" s="83"/>
      <c r="G206" s="83"/>
      <c r="H206" s="83"/>
      <c r="I206" s="83"/>
      <c r="J206" s="83"/>
      <c r="K206" s="83"/>
      <c r="L206" s="83"/>
      <c r="M206" s="83"/>
      <c r="N206" s="83"/>
      <c r="O206" s="83"/>
      <c r="P206" s="83"/>
      <c r="Q206" s="83"/>
      <c r="R206" s="83"/>
      <c r="S206" s="83"/>
      <c r="T206" s="83"/>
    </row>
    <row r="207" spans="2:20">
      <c r="B207" s="83"/>
      <c r="C207" s="83"/>
      <c r="D207" s="83"/>
      <c r="E207" s="83"/>
      <c r="F207" s="83"/>
      <c r="G207" s="83"/>
      <c r="H207" s="83"/>
      <c r="I207" s="83"/>
      <c r="J207" s="83"/>
      <c r="K207" s="83"/>
      <c r="L207" s="83"/>
      <c r="M207" s="83"/>
      <c r="N207" s="83"/>
      <c r="O207" s="83"/>
      <c r="P207" s="83"/>
      <c r="Q207" s="83"/>
      <c r="R207" s="83"/>
      <c r="S207" s="83"/>
      <c r="T207" s="83"/>
    </row>
    <row r="208" spans="2:20">
      <c r="B208" s="83"/>
      <c r="C208" s="83"/>
      <c r="D208" s="83"/>
      <c r="E208" s="83"/>
      <c r="F208" s="83"/>
      <c r="G208" s="83"/>
      <c r="H208" s="83"/>
      <c r="I208" s="83"/>
      <c r="J208" s="83"/>
      <c r="K208" s="83"/>
      <c r="L208" s="83"/>
      <c r="M208" s="83"/>
      <c r="N208" s="83"/>
      <c r="O208" s="83"/>
      <c r="P208" s="83"/>
      <c r="Q208" s="83"/>
      <c r="R208" s="83"/>
      <c r="S208" s="83"/>
      <c r="T208" s="83"/>
    </row>
    <row r="209" spans="2:20">
      <c r="B209" s="83"/>
      <c r="C209" s="83"/>
      <c r="D209" s="83"/>
      <c r="E209" s="83"/>
      <c r="F209" s="83"/>
      <c r="G209" s="83"/>
      <c r="H209" s="83"/>
      <c r="I209" s="83"/>
      <c r="J209" s="83"/>
      <c r="K209" s="83"/>
      <c r="L209" s="83"/>
      <c r="M209" s="83"/>
      <c r="N209" s="83"/>
      <c r="O209" s="83"/>
      <c r="P209" s="83"/>
      <c r="Q209" s="83"/>
      <c r="R209" s="83"/>
      <c r="S209" s="83"/>
      <c r="T209" s="83"/>
    </row>
    <row r="210" spans="2:20">
      <c r="B210" s="83"/>
      <c r="C210" s="83"/>
      <c r="D210" s="83"/>
      <c r="E210" s="83"/>
      <c r="F210" s="83"/>
      <c r="G210" s="83"/>
      <c r="H210" s="83"/>
      <c r="I210" s="83"/>
      <c r="J210" s="83"/>
      <c r="K210" s="83"/>
      <c r="L210" s="83"/>
      <c r="M210" s="83"/>
      <c r="N210" s="83"/>
      <c r="O210" s="83"/>
      <c r="P210" s="83"/>
      <c r="Q210" s="83"/>
      <c r="R210" s="83"/>
      <c r="S210" s="83"/>
      <c r="T210" s="83"/>
    </row>
    <row r="211" spans="2:20">
      <c r="B211" s="83"/>
      <c r="C211" s="83"/>
      <c r="D211" s="83"/>
      <c r="E211" s="83"/>
      <c r="F211" s="83"/>
      <c r="G211" s="83"/>
      <c r="H211" s="83"/>
      <c r="I211" s="83"/>
      <c r="J211" s="83"/>
      <c r="K211" s="83"/>
      <c r="L211" s="83"/>
      <c r="M211" s="83"/>
      <c r="N211" s="83"/>
      <c r="O211" s="83"/>
      <c r="P211" s="83"/>
      <c r="Q211" s="83"/>
      <c r="R211" s="83"/>
      <c r="S211" s="83"/>
      <c r="T211" s="83"/>
    </row>
    <row r="212" spans="2:20">
      <c r="B212" s="83"/>
      <c r="C212" s="83"/>
      <c r="D212" s="83"/>
      <c r="E212" s="83"/>
      <c r="F212" s="83"/>
      <c r="G212" s="83"/>
      <c r="H212" s="83"/>
      <c r="I212" s="83"/>
      <c r="J212" s="83"/>
      <c r="K212" s="83"/>
      <c r="L212" s="83"/>
      <c r="M212" s="83"/>
      <c r="N212" s="83"/>
      <c r="O212" s="83"/>
      <c r="P212" s="83"/>
      <c r="Q212" s="83"/>
      <c r="R212" s="83"/>
      <c r="S212" s="83"/>
      <c r="T212" s="83"/>
    </row>
    <row r="213" spans="2:20">
      <c r="B213" s="83"/>
      <c r="C213" s="83"/>
      <c r="D213" s="83"/>
      <c r="E213" s="83"/>
      <c r="F213" s="83"/>
      <c r="G213" s="83"/>
      <c r="H213" s="83"/>
      <c r="I213" s="83"/>
      <c r="J213" s="83"/>
      <c r="K213" s="83"/>
      <c r="L213" s="83"/>
      <c r="M213" s="83"/>
      <c r="N213" s="83"/>
      <c r="O213" s="83"/>
      <c r="P213" s="83"/>
      <c r="Q213" s="83"/>
      <c r="R213" s="83"/>
      <c r="S213" s="83"/>
      <c r="T213" s="83"/>
    </row>
    <row r="214" spans="2:20">
      <c r="B214" s="83"/>
      <c r="C214" s="83"/>
      <c r="D214" s="83"/>
      <c r="E214" s="83"/>
      <c r="F214" s="83"/>
      <c r="G214" s="83"/>
      <c r="H214" s="83"/>
      <c r="I214" s="83"/>
      <c r="J214" s="83"/>
      <c r="K214" s="83"/>
      <c r="L214" s="83"/>
      <c r="M214" s="83"/>
      <c r="N214" s="83"/>
      <c r="O214" s="83"/>
      <c r="P214" s="83"/>
      <c r="Q214" s="83"/>
      <c r="R214" s="83"/>
      <c r="S214" s="83"/>
      <c r="T214" s="83"/>
    </row>
    <row r="215" spans="2:20">
      <c r="B215" s="83"/>
      <c r="C215" s="83"/>
      <c r="D215" s="83"/>
      <c r="E215" s="83"/>
      <c r="F215" s="83"/>
      <c r="G215" s="83"/>
      <c r="H215" s="83"/>
      <c r="I215" s="83"/>
      <c r="J215" s="83"/>
      <c r="K215" s="83"/>
      <c r="L215" s="83"/>
      <c r="M215" s="83"/>
      <c r="N215" s="83"/>
      <c r="O215" s="83"/>
      <c r="P215" s="83"/>
      <c r="Q215" s="83"/>
      <c r="R215" s="83"/>
      <c r="S215" s="83"/>
      <c r="T215" s="83"/>
    </row>
    <row r="216" spans="2:20">
      <c r="B216" s="83"/>
      <c r="C216" s="83"/>
      <c r="D216" s="83"/>
      <c r="E216" s="83"/>
      <c r="F216" s="83"/>
      <c r="G216" s="83"/>
      <c r="H216" s="83"/>
      <c r="I216" s="83"/>
      <c r="J216" s="83"/>
      <c r="K216" s="83"/>
      <c r="L216" s="83"/>
      <c r="M216" s="83"/>
      <c r="N216" s="83"/>
      <c r="O216" s="83"/>
      <c r="P216" s="83"/>
      <c r="Q216" s="83"/>
      <c r="R216" s="83"/>
      <c r="S216" s="83"/>
      <c r="T216" s="83"/>
    </row>
    <row r="217" spans="2:20">
      <c r="B217" s="83"/>
      <c r="C217" s="83"/>
      <c r="D217" s="83"/>
      <c r="E217" s="83"/>
      <c r="F217" s="83"/>
      <c r="G217" s="83"/>
      <c r="H217" s="83"/>
      <c r="I217" s="83"/>
      <c r="J217" s="83"/>
      <c r="K217" s="83"/>
      <c r="L217" s="83"/>
      <c r="M217" s="83"/>
      <c r="N217" s="83"/>
      <c r="O217" s="83"/>
      <c r="P217" s="83"/>
      <c r="Q217" s="83"/>
      <c r="R217" s="83"/>
      <c r="S217" s="83"/>
      <c r="T217" s="83"/>
    </row>
    <row r="218" spans="2:20">
      <c r="B218" s="83"/>
      <c r="C218" s="83"/>
      <c r="D218" s="83"/>
      <c r="E218" s="83"/>
      <c r="F218" s="83"/>
      <c r="G218" s="83"/>
      <c r="H218" s="83"/>
      <c r="I218" s="83"/>
      <c r="J218" s="83"/>
      <c r="K218" s="83"/>
      <c r="L218" s="83"/>
      <c r="M218" s="83"/>
      <c r="N218" s="83"/>
      <c r="O218" s="83"/>
      <c r="P218" s="83"/>
      <c r="Q218" s="83"/>
      <c r="R218" s="83"/>
      <c r="S218" s="83"/>
      <c r="T218" s="83"/>
    </row>
    <row r="219" spans="2:20">
      <c r="B219" s="83"/>
      <c r="C219" s="83"/>
      <c r="D219" s="83"/>
      <c r="E219" s="83"/>
      <c r="F219" s="83"/>
      <c r="G219" s="83"/>
      <c r="H219" s="83"/>
      <c r="I219" s="83"/>
      <c r="J219" s="83"/>
      <c r="K219" s="83"/>
      <c r="L219" s="83"/>
      <c r="M219" s="83"/>
      <c r="N219" s="83"/>
      <c r="O219" s="83"/>
      <c r="P219" s="83"/>
      <c r="Q219" s="83"/>
      <c r="R219" s="83"/>
      <c r="S219" s="83"/>
      <c r="T219" s="83"/>
    </row>
    <row r="220" spans="2:20">
      <c r="B220" s="83"/>
      <c r="C220" s="83"/>
      <c r="D220" s="83"/>
      <c r="E220" s="83"/>
      <c r="F220" s="83"/>
      <c r="G220" s="83"/>
      <c r="H220" s="83"/>
      <c r="I220" s="83"/>
      <c r="J220" s="83"/>
      <c r="K220" s="83"/>
      <c r="L220" s="83"/>
      <c r="M220" s="83"/>
      <c r="N220" s="83"/>
      <c r="O220" s="83"/>
      <c r="P220" s="83"/>
      <c r="Q220" s="83"/>
      <c r="R220" s="83"/>
      <c r="S220" s="83"/>
      <c r="T220" s="83"/>
    </row>
    <row r="221" spans="2:20">
      <c r="B221" s="83"/>
      <c r="C221" s="83"/>
      <c r="D221" s="83"/>
      <c r="E221" s="83"/>
      <c r="F221" s="83"/>
      <c r="G221" s="83"/>
      <c r="H221" s="83"/>
      <c r="I221" s="83"/>
      <c r="J221" s="83"/>
      <c r="K221" s="83"/>
      <c r="L221" s="83"/>
      <c r="M221" s="83"/>
      <c r="N221" s="83"/>
      <c r="O221" s="83"/>
      <c r="P221" s="83"/>
      <c r="Q221" s="83"/>
      <c r="R221" s="83"/>
      <c r="S221" s="83"/>
      <c r="T221" s="83"/>
    </row>
    <row r="222" spans="2:20">
      <c r="B222" s="83"/>
      <c r="C222" s="83"/>
      <c r="D222" s="83"/>
      <c r="E222" s="83"/>
      <c r="F222" s="83"/>
      <c r="G222" s="83"/>
      <c r="H222" s="83"/>
      <c r="I222" s="83"/>
      <c r="J222" s="83"/>
      <c r="K222" s="83"/>
      <c r="L222" s="83"/>
      <c r="M222" s="83"/>
      <c r="N222" s="83"/>
      <c r="O222" s="83"/>
      <c r="P222" s="83"/>
      <c r="Q222" s="83"/>
      <c r="R222" s="83"/>
      <c r="S222" s="83"/>
      <c r="T222" s="83"/>
    </row>
    <row r="223" spans="2:20">
      <c r="B223" s="83"/>
      <c r="C223" s="83"/>
      <c r="D223" s="83"/>
      <c r="E223" s="83"/>
      <c r="F223" s="83"/>
      <c r="G223" s="83"/>
      <c r="H223" s="83"/>
      <c r="I223" s="83"/>
      <c r="J223" s="83"/>
      <c r="K223" s="83"/>
      <c r="L223" s="83"/>
      <c r="M223" s="83"/>
      <c r="N223" s="83"/>
      <c r="O223" s="83"/>
      <c r="P223" s="83"/>
      <c r="Q223" s="83"/>
      <c r="R223" s="83"/>
      <c r="S223" s="83"/>
      <c r="T223" s="83"/>
    </row>
    <row r="224" spans="2:20">
      <c r="B224" s="83"/>
      <c r="C224" s="83"/>
      <c r="D224" s="83"/>
      <c r="E224" s="83"/>
      <c r="F224" s="83"/>
      <c r="G224" s="83"/>
      <c r="H224" s="83"/>
      <c r="I224" s="83"/>
      <c r="J224" s="83"/>
      <c r="K224" s="83"/>
      <c r="L224" s="83"/>
      <c r="M224" s="83"/>
      <c r="N224" s="83"/>
      <c r="O224" s="83"/>
      <c r="P224" s="83"/>
      <c r="Q224" s="83"/>
      <c r="R224" s="83"/>
      <c r="S224" s="83"/>
      <c r="T224" s="83"/>
    </row>
    <row r="225" spans="2:20">
      <c r="B225" s="83"/>
      <c r="C225" s="83"/>
      <c r="D225" s="83"/>
      <c r="E225" s="83"/>
      <c r="F225" s="83"/>
      <c r="G225" s="83"/>
      <c r="H225" s="83"/>
      <c r="I225" s="83"/>
      <c r="J225" s="83"/>
      <c r="K225" s="83"/>
      <c r="L225" s="83"/>
      <c r="M225" s="83"/>
      <c r="N225" s="83"/>
      <c r="O225" s="83"/>
      <c r="P225" s="83"/>
      <c r="Q225" s="83"/>
      <c r="R225" s="83"/>
      <c r="S225" s="83"/>
      <c r="T225" s="83"/>
    </row>
    <row r="226" spans="2:20">
      <c r="B226" s="83"/>
      <c r="C226" s="83"/>
      <c r="D226" s="83"/>
      <c r="E226" s="83"/>
      <c r="F226" s="83"/>
      <c r="G226" s="83"/>
      <c r="H226" s="83"/>
      <c r="I226" s="83"/>
      <c r="J226" s="83"/>
      <c r="K226" s="83"/>
      <c r="L226" s="83"/>
      <c r="M226" s="83"/>
      <c r="N226" s="83"/>
      <c r="O226" s="83"/>
      <c r="P226" s="83"/>
      <c r="Q226" s="83"/>
      <c r="R226" s="83"/>
      <c r="S226" s="83"/>
      <c r="T226" s="83"/>
    </row>
    <row r="227" spans="2:20">
      <c r="B227" s="83"/>
      <c r="C227" s="83"/>
      <c r="D227" s="83"/>
      <c r="E227" s="83"/>
      <c r="F227" s="83"/>
      <c r="G227" s="83"/>
      <c r="H227" s="83"/>
      <c r="I227" s="83"/>
      <c r="J227" s="83"/>
      <c r="K227" s="83"/>
      <c r="L227" s="83"/>
      <c r="M227" s="83"/>
      <c r="N227" s="83"/>
      <c r="O227" s="83"/>
      <c r="P227" s="83"/>
      <c r="Q227" s="83"/>
      <c r="R227" s="83"/>
      <c r="S227" s="83"/>
      <c r="T227" s="83"/>
    </row>
    <row r="228" spans="2:20">
      <c r="B228" s="83"/>
      <c r="C228" s="83"/>
      <c r="D228" s="83"/>
      <c r="E228" s="83"/>
      <c r="F228" s="83"/>
      <c r="G228" s="83"/>
      <c r="H228" s="83"/>
      <c r="I228" s="83"/>
      <c r="J228" s="83"/>
      <c r="K228" s="83"/>
      <c r="L228" s="83"/>
      <c r="M228" s="83"/>
      <c r="N228" s="83"/>
      <c r="O228" s="83"/>
      <c r="P228" s="83"/>
      <c r="Q228" s="83"/>
      <c r="R228" s="83"/>
      <c r="S228" s="83"/>
      <c r="T228" s="83"/>
    </row>
    <row r="229" spans="2:20">
      <c r="B229" s="83"/>
      <c r="C229" s="83"/>
      <c r="D229" s="83"/>
      <c r="E229" s="83"/>
      <c r="F229" s="83"/>
      <c r="G229" s="83"/>
      <c r="H229" s="83"/>
      <c r="I229" s="83"/>
      <c r="J229" s="83"/>
      <c r="K229" s="83"/>
      <c r="L229" s="83"/>
      <c r="M229" s="83"/>
      <c r="N229" s="83"/>
      <c r="O229" s="83"/>
      <c r="P229" s="83"/>
      <c r="Q229" s="83"/>
      <c r="R229" s="83"/>
      <c r="S229" s="83"/>
      <c r="T229" s="83"/>
    </row>
    <row r="230" spans="2:20">
      <c r="B230" s="83"/>
      <c r="C230" s="83"/>
      <c r="D230" s="83"/>
      <c r="E230" s="83"/>
      <c r="F230" s="83"/>
      <c r="G230" s="83"/>
      <c r="H230" s="83"/>
      <c r="I230" s="83"/>
      <c r="J230" s="83"/>
      <c r="K230" s="83"/>
      <c r="L230" s="83"/>
      <c r="M230" s="83"/>
      <c r="N230" s="83"/>
      <c r="O230" s="83"/>
      <c r="P230" s="83"/>
      <c r="Q230" s="83"/>
      <c r="R230" s="83"/>
      <c r="S230" s="83"/>
      <c r="T230" s="83"/>
    </row>
    <row r="231" spans="2:20">
      <c r="B231" s="83"/>
      <c r="C231" s="83"/>
      <c r="D231" s="83"/>
      <c r="E231" s="83"/>
      <c r="F231" s="83"/>
      <c r="G231" s="83"/>
      <c r="H231" s="83"/>
      <c r="I231" s="83"/>
      <c r="J231" s="83"/>
      <c r="K231" s="83"/>
      <c r="L231" s="83"/>
      <c r="M231" s="83"/>
      <c r="N231" s="83"/>
      <c r="O231" s="83"/>
      <c r="P231" s="83"/>
      <c r="Q231" s="83"/>
      <c r="R231" s="83"/>
      <c r="S231" s="83"/>
      <c r="T231" s="83"/>
    </row>
    <row r="232" spans="2:20">
      <c r="B232" s="83"/>
      <c r="C232" s="83"/>
      <c r="D232" s="83"/>
      <c r="E232" s="83"/>
      <c r="F232" s="83"/>
      <c r="G232" s="83"/>
      <c r="H232" s="83"/>
      <c r="I232" s="83"/>
      <c r="J232" s="83"/>
      <c r="K232" s="83"/>
      <c r="L232" s="83"/>
      <c r="M232" s="83"/>
      <c r="N232" s="83"/>
      <c r="O232" s="83"/>
      <c r="P232" s="83"/>
      <c r="Q232" s="83"/>
      <c r="R232" s="83"/>
      <c r="S232" s="83"/>
      <c r="T232" s="83"/>
    </row>
    <row r="233" spans="2:20">
      <c r="B233" s="83"/>
      <c r="C233" s="83"/>
      <c r="D233" s="83"/>
      <c r="E233" s="83"/>
      <c r="F233" s="83"/>
      <c r="G233" s="83"/>
      <c r="H233" s="83"/>
      <c r="I233" s="83"/>
      <c r="J233" s="83"/>
      <c r="K233" s="83"/>
      <c r="L233" s="83"/>
      <c r="M233" s="83"/>
      <c r="N233" s="83"/>
      <c r="O233" s="83"/>
      <c r="P233" s="83"/>
      <c r="Q233" s="83"/>
      <c r="R233" s="83"/>
      <c r="S233" s="83"/>
      <c r="T233" s="83"/>
    </row>
    <row r="234" spans="2:20">
      <c r="B234" s="83"/>
      <c r="C234" s="83"/>
      <c r="D234" s="83"/>
      <c r="E234" s="83"/>
      <c r="F234" s="83"/>
      <c r="G234" s="83"/>
      <c r="H234" s="83"/>
      <c r="I234" s="83"/>
      <c r="J234" s="83"/>
      <c r="K234" s="83"/>
      <c r="L234" s="83"/>
      <c r="M234" s="83"/>
      <c r="N234" s="83"/>
      <c r="O234" s="83"/>
      <c r="P234" s="83"/>
      <c r="Q234" s="83"/>
      <c r="R234" s="83"/>
      <c r="S234" s="83"/>
      <c r="T234" s="83"/>
    </row>
    <row r="235" spans="2:20">
      <c r="B235" s="83"/>
      <c r="C235" s="83"/>
      <c r="D235" s="83"/>
      <c r="E235" s="83"/>
      <c r="F235" s="83"/>
      <c r="G235" s="83"/>
      <c r="H235" s="83"/>
      <c r="I235" s="83"/>
      <c r="J235" s="83"/>
      <c r="K235" s="83"/>
      <c r="L235" s="83"/>
      <c r="M235" s="83"/>
      <c r="N235" s="83"/>
      <c r="O235" s="83"/>
      <c r="P235" s="83"/>
      <c r="Q235" s="83"/>
      <c r="R235" s="83"/>
      <c r="S235" s="83"/>
      <c r="T235" s="83"/>
    </row>
    <row r="236" spans="2:20">
      <c r="B236" s="83"/>
      <c r="C236" s="83"/>
      <c r="D236" s="83"/>
      <c r="E236" s="83"/>
      <c r="F236" s="83"/>
      <c r="G236" s="83"/>
      <c r="H236" s="83"/>
      <c r="I236" s="83"/>
      <c r="J236" s="83"/>
      <c r="K236" s="83"/>
      <c r="L236" s="83"/>
      <c r="M236" s="83"/>
      <c r="N236" s="83"/>
      <c r="O236" s="83"/>
      <c r="P236" s="83"/>
      <c r="Q236" s="83"/>
      <c r="R236" s="83"/>
      <c r="S236" s="83"/>
      <c r="T236" s="83"/>
    </row>
    <row r="237" spans="2:20">
      <c r="B237" s="83"/>
      <c r="C237" s="83"/>
      <c r="D237" s="83"/>
      <c r="E237" s="83"/>
      <c r="F237" s="83"/>
      <c r="G237" s="83"/>
      <c r="H237" s="83"/>
      <c r="I237" s="83"/>
      <c r="J237" s="83"/>
      <c r="K237" s="83"/>
      <c r="L237" s="83"/>
      <c r="M237" s="83"/>
      <c r="N237" s="83"/>
      <c r="O237" s="83"/>
      <c r="P237" s="83"/>
      <c r="Q237" s="83"/>
      <c r="R237" s="83"/>
      <c r="S237" s="83"/>
      <c r="T237" s="83"/>
    </row>
    <row r="238" spans="2:20">
      <c r="B238" s="83"/>
      <c r="C238" s="83"/>
      <c r="D238" s="83"/>
      <c r="E238" s="83"/>
      <c r="F238" s="83"/>
      <c r="G238" s="83"/>
      <c r="H238" s="83"/>
      <c r="I238" s="83"/>
      <c r="J238" s="83"/>
      <c r="K238" s="83"/>
      <c r="L238" s="83"/>
      <c r="M238" s="83"/>
      <c r="N238" s="83"/>
      <c r="O238" s="83"/>
      <c r="P238" s="83"/>
      <c r="Q238" s="83"/>
      <c r="R238" s="83"/>
      <c r="S238" s="83"/>
      <c r="T238" s="83"/>
    </row>
    <row r="239" spans="2:20">
      <c r="B239" s="83"/>
      <c r="C239" s="83"/>
      <c r="D239" s="83"/>
      <c r="E239" s="83"/>
      <c r="F239" s="83"/>
      <c r="G239" s="83"/>
      <c r="H239" s="83"/>
      <c r="I239" s="83"/>
      <c r="J239" s="83"/>
      <c r="K239" s="83"/>
      <c r="L239" s="83"/>
      <c r="M239" s="83"/>
      <c r="N239" s="83"/>
      <c r="O239" s="83"/>
      <c r="P239" s="83"/>
      <c r="Q239" s="83"/>
      <c r="R239" s="83"/>
      <c r="S239" s="83"/>
      <c r="T239" s="83"/>
    </row>
    <row r="240" spans="2:20">
      <c r="B240" s="83"/>
      <c r="C240" s="83"/>
      <c r="D240" s="83"/>
      <c r="E240" s="83"/>
      <c r="F240" s="83"/>
      <c r="G240" s="83"/>
      <c r="H240" s="83"/>
      <c r="I240" s="83"/>
      <c r="J240" s="83"/>
      <c r="K240" s="83"/>
      <c r="L240" s="83"/>
      <c r="M240" s="83"/>
      <c r="N240" s="83"/>
      <c r="O240" s="83"/>
      <c r="P240" s="83"/>
      <c r="Q240" s="83"/>
      <c r="R240" s="83"/>
      <c r="S240" s="83"/>
      <c r="T240" s="83"/>
    </row>
    <row r="241" spans="2:20">
      <c r="B241" s="83"/>
      <c r="C241" s="83"/>
      <c r="D241" s="83"/>
      <c r="E241" s="83"/>
      <c r="F241" s="83"/>
      <c r="G241" s="83"/>
      <c r="H241" s="83"/>
      <c r="I241" s="83"/>
      <c r="J241" s="83"/>
      <c r="K241" s="83"/>
      <c r="L241" s="83"/>
      <c r="M241" s="83"/>
      <c r="N241" s="83"/>
      <c r="O241" s="83"/>
      <c r="P241" s="83"/>
      <c r="Q241" s="83"/>
      <c r="R241" s="83"/>
      <c r="S241" s="83"/>
      <c r="T241" s="83"/>
    </row>
    <row r="242" spans="2:20">
      <c r="B242" s="83"/>
      <c r="C242" s="83"/>
      <c r="D242" s="83"/>
      <c r="E242" s="83"/>
      <c r="F242" s="83"/>
      <c r="G242" s="83"/>
      <c r="H242" s="83"/>
      <c r="I242" s="83"/>
      <c r="J242" s="83"/>
      <c r="K242" s="83"/>
      <c r="L242" s="83"/>
      <c r="M242" s="83"/>
      <c r="N242" s="83"/>
      <c r="O242" s="83"/>
      <c r="P242" s="83"/>
      <c r="Q242" s="83"/>
      <c r="R242" s="83"/>
      <c r="S242" s="83"/>
      <c r="T242" s="83"/>
    </row>
    <row r="243" spans="2:20">
      <c r="B243" s="83"/>
      <c r="C243" s="83"/>
      <c r="D243" s="83"/>
      <c r="E243" s="83"/>
      <c r="F243" s="83"/>
      <c r="G243" s="83"/>
      <c r="H243" s="83"/>
      <c r="I243" s="83"/>
      <c r="J243" s="83"/>
      <c r="K243" s="83"/>
      <c r="L243" s="83"/>
      <c r="M243" s="83"/>
      <c r="N243" s="83"/>
      <c r="O243" s="83"/>
      <c r="P243" s="83"/>
      <c r="Q243" s="83"/>
      <c r="R243" s="83"/>
      <c r="S243" s="83"/>
      <c r="T243" s="83"/>
    </row>
    <row r="244" spans="2:20">
      <c r="B244" s="83"/>
      <c r="C244" s="83"/>
      <c r="D244" s="83"/>
      <c r="E244" s="83"/>
      <c r="F244" s="83"/>
      <c r="G244" s="83"/>
      <c r="H244" s="83"/>
      <c r="I244" s="83"/>
      <c r="J244" s="83"/>
      <c r="K244" s="83"/>
      <c r="L244" s="83"/>
      <c r="M244" s="83"/>
      <c r="N244" s="83"/>
      <c r="O244" s="83"/>
      <c r="P244" s="83"/>
      <c r="Q244" s="83"/>
      <c r="R244" s="83"/>
      <c r="S244" s="83"/>
      <c r="T244" s="83"/>
    </row>
    <row r="245" spans="2:20">
      <c r="B245" s="83"/>
      <c r="C245" s="83"/>
      <c r="D245" s="83"/>
      <c r="E245" s="83"/>
      <c r="F245" s="83"/>
      <c r="G245" s="83"/>
      <c r="H245" s="83"/>
      <c r="I245" s="83"/>
      <c r="J245" s="83"/>
      <c r="K245" s="83"/>
      <c r="L245" s="83"/>
      <c r="M245" s="83"/>
      <c r="N245" s="83"/>
      <c r="O245" s="83"/>
      <c r="P245" s="83"/>
      <c r="Q245" s="83"/>
      <c r="R245" s="83"/>
      <c r="S245" s="83"/>
      <c r="T245" s="83"/>
    </row>
    <row r="246" spans="2:20">
      <c r="B246" s="83"/>
      <c r="C246" s="83"/>
      <c r="D246" s="83"/>
      <c r="E246" s="83"/>
      <c r="F246" s="83"/>
      <c r="G246" s="83"/>
      <c r="H246" s="83"/>
      <c r="I246" s="83"/>
      <c r="J246" s="83"/>
      <c r="K246" s="83"/>
      <c r="L246" s="83"/>
      <c r="M246" s="83"/>
      <c r="N246" s="83"/>
      <c r="O246" s="83"/>
      <c r="P246" s="83"/>
      <c r="Q246" s="83"/>
      <c r="R246" s="83"/>
      <c r="S246" s="83"/>
      <c r="T246" s="83"/>
    </row>
    <row r="247" spans="2:20">
      <c r="B247" s="83"/>
      <c r="C247" s="83"/>
      <c r="D247" s="83"/>
      <c r="E247" s="83"/>
      <c r="F247" s="83"/>
      <c r="G247" s="83"/>
      <c r="H247" s="83"/>
      <c r="I247" s="83"/>
      <c r="J247" s="83"/>
      <c r="K247" s="83"/>
      <c r="L247" s="83"/>
      <c r="M247" s="83"/>
      <c r="N247" s="83"/>
      <c r="O247" s="83"/>
      <c r="P247" s="83"/>
      <c r="Q247" s="83"/>
      <c r="R247" s="83"/>
      <c r="S247" s="83"/>
      <c r="T247" s="83"/>
    </row>
    <row r="248" spans="2:20">
      <c r="B248" s="83"/>
      <c r="C248" s="83"/>
      <c r="D248" s="83"/>
      <c r="E248" s="83"/>
      <c r="F248" s="83"/>
      <c r="G248" s="83"/>
      <c r="H248" s="83"/>
      <c r="I248" s="83"/>
      <c r="J248" s="83"/>
      <c r="K248" s="83"/>
      <c r="L248" s="83"/>
      <c r="M248" s="83"/>
      <c r="N248" s="83"/>
      <c r="O248" s="83"/>
      <c r="P248" s="83"/>
      <c r="Q248" s="83"/>
      <c r="R248" s="83"/>
      <c r="S248" s="83"/>
      <c r="T248" s="83"/>
    </row>
    <row r="249" spans="2:20">
      <c r="B249" s="83"/>
      <c r="C249" s="83"/>
      <c r="D249" s="83"/>
      <c r="E249" s="83"/>
      <c r="F249" s="83"/>
      <c r="G249" s="83"/>
      <c r="H249" s="83"/>
      <c r="I249" s="83"/>
      <c r="J249" s="83"/>
      <c r="K249" s="83"/>
      <c r="L249" s="83"/>
      <c r="M249" s="83"/>
      <c r="N249" s="83"/>
      <c r="O249" s="83"/>
      <c r="P249" s="83"/>
      <c r="Q249" s="83"/>
      <c r="R249" s="83"/>
      <c r="S249" s="83"/>
      <c r="T249" s="83"/>
    </row>
    <row r="250" spans="2:20">
      <c r="B250" s="83"/>
      <c r="C250" s="83"/>
      <c r="D250" s="83"/>
      <c r="E250" s="83"/>
      <c r="F250" s="83"/>
      <c r="G250" s="83"/>
      <c r="H250" s="83"/>
      <c r="I250" s="83"/>
      <c r="J250" s="83"/>
      <c r="K250" s="83"/>
      <c r="L250" s="83"/>
      <c r="M250" s="83"/>
      <c r="N250" s="83"/>
      <c r="O250" s="83"/>
      <c r="P250" s="83"/>
      <c r="Q250" s="83"/>
      <c r="R250" s="83"/>
      <c r="S250" s="83"/>
      <c r="T250" s="83"/>
    </row>
    <row r="251" spans="2:20">
      <c r="B251" s="83"/>
      <c r="C251" s="83"/>
      <c r="D251" s="83"/>
      <c r="E251" s="83"/>
      <c r="F251" s="83"/>
      <c r="G251" s="83"/>
      <c r="H251" s="83"/>
      <c r="I251" s="83"/>
      <c r="J251" s="83"/>
      <c r="K251" s="83"/>
      <c r="L251" s="83"/>
      <c r="M251" s="83"/>
      <c r="N251" s="83"/>
      <c r="O251" s="83"/>
      <c r="P251" s="83"/>
      <c r="Q251" s="83"/>
      <c r="R251" s="83"/>
      <c r="S251" s="83"/>
      <c r="T251" s="83"/>
    </row>
    <row r="252" spans="2:20">
      <c r="B252" s="83"/>
      <c r="C252" s="83"/>
      <c r="D252" s="83"/>
      <c r="E252" s="83"/>
      <c r="F252" s="83"/>
      <c r="G252" s="83"/>
      <c r="H252" s="83"/>
      <c r="I252" s="83"/>
      <c r="J252" s="83"/>
      <c r="K252" s="83"/>
      <c r="L252" s="83"/>
      <c r="M252" s="83"/>
      <c r="N252" s="83"/>
      <c r="O252" s="83"/>
      <c r="P252" s="83"/>
      <c r="Q252" s="83"/>
      <c r="R252" s="83"/>
      <c r="S252" s="83"/>
      <c r="T252" s="83"/>
    </row>
    <row r="253" spans="2:20">
      <c r="B253" s="83"/>
      <c r="C253" s="83"/>
      <c r="D253" s="83"/>
      <c r="E253" s="83"/>
      <c r="F253" s="83"/>
      <c r="G253" s="83"/>
      <c r="H253" s="83"/>
      <c r="I253" s="83"/>
      <c r="J253" s="83"/>
      <c r="K253" s="83"/>
      <c r="L253" s="83"/>
      <c r="M253" s="83"/>
      <c r="N253" s="83"/>
      <c r="O253" s="83"/>
      <c r="P253" s="83"/>
      <c r="Q253" s="83"/>
      <c r="R253" s="83"/>
      <c r="S253" s="83"/>
      <c r="T253" s="83"/>
    </row>
    <row r="254" spans="2:20">
      <c r="B254" s="83"/>
      <c r="C254" s="83"/>
      <c r="D254" s="83"/>
      <c r="E254" s="83"/>
      <c r="F254" s="83"/>
      <c r="G254" s="83"/>
      <c r="H254" s="83"/>
      <c r="I254" s="83"/>
      <c r="J254" s="83"/>
      <c r="K254" s="83"/>
      <c r="L254" s="83"/>
      <c r="M254" s="83"/>
      <c r="N254" s="83"/>
      <c r="O254" s="83"/>
      <c r="P254" s="83"/>
      <c r="Q254" s="83"/>
      <c r="R254" s="83"/>
      <c r="S254" s="83"/>
      <c r="T254" s="83"/>
    </row>
    <row r="255" spans="2:20">
      <c r="B255" s="83"/>
      <c r="C255" s="83"/>
      <c r="D255" s="83"/>
      <c r="E255" s="83"/>
      <c r="F255" s="83"/>
      <c r="G255" s="83"/>
      <c r="H255" s="83"/>
      <c r="I255" s="83"/>
      <c r="J255" s="83"/>
      <c r="K255" s="83"/>
      <c r="L255" s="83"/>
      <c r="M255" s="83"/>
      <c r="N255" s="83"/>
      <c r="O255" s="83"/>
      <c r="P255" s="83"/>
      <c r="Q255" s="83"/>
      <c r="R255" s="83"/>
      <c r="S255" s="83"/>
      <c r="T255" s="83"/>
    </row>
    <row r="256" spans="2:20">
      <c r="B256" s="83"/>
      <c r="C256" s="83"/>
      <c r="D256" s="83"/>
      <c r="E256" s="83"/>
      <c r="F256" s="83"/>
      <c r="G256" s="83"/>
      <c r="H256" s="83"/>
      <c r="I256" s="83"/>
      <c r="J256" s="83"/>
      <c r="K256" s="83"/>
      <c r="L256" s="83"/>
      <c r="M256" s="83"/>
      <c r="N256" s="83"/>
      <c r="O256" s="83"/>
      <c r="P256" s="83"/>
      <c r="Q256" s="83"/>
      <c r="R256" s="83"/>
      <c r="S256" s="83"/>
      <c r="T256" s="83"/>
    </row>
    <row r="257" spans="2:20">
      <c r="B257" s="83"/>
      <c r="C257" s="83"/>
      <c r="D257" s="83"/>
      <c r="E257" s="83"/>
      <c r="F257" s="83"/>
      <c r="G257" s="83"/>
      <c r="H257" s="83"/>
      <c r="I257" s="83"/>
      <c r="J257" s="83"/>
      <c r="K257" s="83"/>
      <c r="L257" s="83"/>
      <c r="M257" s="83"/>
      <c r="N257" s="83"/>
      <c r="O257" s="83"/>
      <c r="P257" s="83"/>
      <c r="Q257" s="83"/>
      <c r="R257" s="83"/>
      <c r="S257" s="83"/>
      <c r="T257" s="83"/>
    </row>
    <row r="258" spans="2:20">
      <c r="B258" s="83"/>
      <c r="C258" s="83"/>
      <c r="D258" s="83"/>
      <c r="E258" s="83"/>
      <c r="F258" s="83"/>
      <c r="G258" s="83"/>
      <c r="H258" s="83"/>
      <c r="I258" s="83"/>
      <c r="J258" s="83"/>
      <c r="K258" s="83"/>
      <c r="L258" s="83"/>
      <c r="M258" s="83"/>
      <c r="N258" s="83"/>
      <c r="O258" s="83"/>
      <c r="P258" s="83"/>
      <c r="Q258" s="83"/>
      <c r="R258" s="83"/>
      <c r="S258" s="83"/>
      <c r="T258" s="83"/>
    </row>
    <row r="259" spans="2:20">
      <c r="B259" s="83"/>
      <c r="C259" s="83"/>
      <c r="D259" s="83"/>
      <c r="E259" s="83"/>
      <c r="F259" s="83"/>
      <c r="G259" s="83"/>
      <c r="H259" s="83"/>
      <c r="I259" s="83"/>
      <c r="J259" s="83"/>
      <c r="K259" s="83"/>
      <c r="L259" s="83"/>
      <c r="M259" s="83"/>
      <c r="N259" s="83"/>
      <c r="O259" s="83"/>
      <c r="P259" s="83"/>
      <c r="Q259" s="83"/>
      <c r="R259" s="83"/>
      <c r="S259" s="83"/>
      <c r="T259" s="83"/>
    </row>
    <row r="260" spans="2:20">
      <c r="B260" s="83"/>
      <c r="C260" s="83"/>
      <c r="D260" s="83"/>
      <c r="E260" s="83"/>
      <c r="F260" s="83"/>
      <c r="G260" s="83"/>
      <c r="H260" s="83"/>
      <c r="I260" s="83"/>
      <c r="J260" s="83"/>
      <c r="K260" s="83"/>
      <c r="L260" s="83"/>
      <c r="M260" s="83"/>
      <c r="N260" s="83"/>
      <c r="O260" s="83"/>
      <c r="P260" s="83"/>
      <c r="Q260" s="83"/>
      <c r="R260" s="83"/>
      <c r="S260" s="83"/>
      <c r="T260" s="83"/>
    </row>
    <row r="261" spans="2:20">
      <c r="B261" s="83"/>
      <c r="C261" s="83"/>
      <c r="D261" s="83"/>
      <c r="E261" s="83"/>
      <c r="F261" s="83"/>
      <c r="G261" s="83"/>
      <c r="H261" s="83"/>
      <c r="I261" s="83"/>
      <c r="J261" s="83"/>
      <c r="K261" s="83"/>
      <c r="L261" s="83"/>
      <c r="M261" s="83"/>
      <c r="N261" s="83"/>
      <c r="O261" s="83"/>
      <c r="P261" s="83"/>
      <c r="Q261" s="83"/>
      <c r="R261" s="83"/>
      <c r="S261" s="83"/>
      <c r="T261" s="83"/>
    </row>
    <row r="262" spans="2:20">
      <c r="B262" s="83"/>
      <c r="C262" s="83"/>
      <c r="D262" s="83"/>
      <c r="E262" s="83"/>
      <c r="F262" s="83"/>
      <c r="G262" s="83"/>
      <c r="H262" s="83"/>
      <c r="I262" s="83"/>
      <c r="J262" s="83"/>
      <c r="K262" s="83"/>
      <c r="L262" s="83"/>
      <c r="M262" s="83"/>
      <c r="N262" s="83"/>
      <c r="O262" s="83"/>
      <c r="P262" s="83"/>
      <c r="Q262" s="83"/>
      <c r="R262" s="83"/>
      <c r="S262" s="83"/>
      <c r="T262" s="83"/>
    </row>
    <row r="263" spans="2:20">
      <c r="B263" s="83"/>
      <c r="C263" s="83"/>
      <c r="D263" s="83"/>
      <c r="E263" s="83"/>
      <c r="F263" s="83"/>
      <c r="G263" s="83"/>
      <c r="H263" s="83"/>
      <c r="I263" s="83"/>
      <c r="J263" s="83"/>
      <c r="K263" s="83"/>
      <c r="L263" s="83"/>
      <c r="M263" s="83"/>
      <c r="N263" s="83"/>
      <c r="O263" s="83"/>
      <c r="P263" s="83"/>
      <c r="Q263" s="83"/>
      <c r="R263" s="83"/>
      <c r="S263" s="83"/>
      <c r="T263" s="83"/>
    </row>
    <row r="264" spans="2:20">
      <c r="B264" s="83"/>
      <c r="C264" s="83"/>
      <c r="D264" s="83"/>
      <c r="E264" s="83"/>
      <c r="F264" s="83"/>
      <c r="G264" s="83"/>
      <c r="H264" s="83"/>
      <c r="I264" s="83"/>
      <c r="J264" s="83"/>
      <c r="K264" s="83"/>
      <c r="L264" s="83"/>
      <c r="M264" s="83"/>
      <c r="N264" s="83"/>
      <c r="O264" s="83"/>
      <c r="P264" s="83"/>
      <c r="Q264" s="83"/>
      <c r="R264" s="83"/>
      <c r="S264" s="83"/>
      <c r="T264" s="83"/>
    </row>
    <row r="265" spans="2:20">
      <c r="B265" s="83"/>
      <c r="C265" s="83"/>
      <c r="D265" s="83"/>
      <c r="E265" s="83"/>
      <c r="F265" s="83"/>
      <c r="G265" s="83"/>
      <c r="H265" s="83"/>
      <c r="I265" s="83"/>
      <c r="J265" s="83"/>
      <c r="K265" s="83"/>
      <c r="L265" s="83"/>
      <c r="M265" s="83"/>
      <c r="N265" s="83"/>
      <c r="O265" s="83"/>
      <c r="P265" s="83"/>
      <c r="Q265" s="83"/>
      <c r="R265" s="83"/>
      <c r="S265" s="83"/>
      <c r="T265" s="83"/>
    </row>
    <row r="266" spans="2:20">
      <c r="B266" s="83"/>
      <c r="C266" s="83"/>
      <c r="D266" s="83"/>
      <c r="E266" s="83"/>
      <c r="F266" s="83"/>
      <c r="G266" s="83"/>
      <c r="H266" s="83"/>
      <c r="I266" s="83"/>
      <c r="J266" s="83"/>
      <c r="K266" s="83"/>
      <c r="L266" s="83"/>
      <c r="M266" s="83"/>
      <c r="N266" s="83"/>
      <c r="O266" s="83"/>
      <c r="P266" s="83"/>
      <c r="Q266" s="83"/>
      <c r="R266" s="83"/>
      <c r="S266" s="83"/>
      <c r="T266" s="83"/>
    </row>
    <row r="267" spans="2:20">
      <c r="B267" s="83"/>
      <c r="C267" s="83"/>
      <c r="D267" s="83"/>
      <c r="E267" s="83"/>
      <c r="F267" s="83"/>
      <c r="G267" s="83"/>
      <c r="H267" s="83"/>
      <c r="I267" s="83"/>
      <c r="J267" s="83"/>
      <c r="K267" s="83"/>
      <c r="L267" s="83"/>
      <c r="M267" s="83"/>
      <c r="N267" s="83"/>
      <c r="O267" s="83"/>
      <c r="P267" s="83"/>
      <c r="Q267" s="83"/>
      <c r="R267" s="83"/>
      <c r="S267" s="83"/>
      <c r="T267" s="83"/>
    </row>
    <row r="268" spans="2:20">
      <c r="B268" s="83"/>
      <c r="C268" s="83"/>
      <c r="D268" s="83"/>
      <c r="E268" s="83"/>
      <c r="F268" s="83"/>
      <c r="G268" s="83"/>
      <c r="H268" s="83"/>
      <c r="I268" s="83"/>
      <c r="J268" s="83"/>
      <c r="K268" s="83"/>
      <c r="L268" s="83"/>
      <c r="M268" s="83"/>
      <c r="N268" s="83"/>
      <c r="O268" s="83"/>
      <c r="P268" s="83"/>
      <c r="Q268" s="83"/>
      <c r="R268" s="83"/>
      <c r="S268" s="83"/>
      <c r="T268" s="83"/>
    </row>
    <row r="269" spans="2:20">
      <c r="B269" s="83"/>
      <c r="C269" s="83"/>
      <c r="D269" s="83"/>
      <c r="E269" s="83"/>
      <c r="F269" s="83"/>
      <c r="G269" s="83"/>
      <c r="H269" s="83"/>
      <c r="I269" s="83"/>
      <c r="J269" s="83"/>
      <c r="K269" s="83"/>
      <c r="L269" s="83"/>
      <c r="M269" s="83"/>
      <c r="N269" s="83"/>
      <c r="O269" s="83"/>
      <c r="P269" s="83"/>
      <c r="Q269" s="83"/>
      <c r="R269" s="83"/>
      <c r="S269" s="83"/>
      <c r="T269" s="83"/>
    </row>
    <row r="270" spans="2:20">
      <c r="B270" s="83"/>
      <c r="C270" s="83"/>
      <c r="D270" s="83"/>
      <c r="E270" s="83"/>
      <c r="F270" s="83"/>
      <c r="G270" s="83"/>
      <c r="H270" s="83"/>
      <c r="I270" s="83"/>
      <c r="J270" s="83"/>
      <c r="K270" s="83"/>
      <c r="L270" s="83"/>
      <c r="M270" s="83"/>
      <c r="N270" s="83"/>
      <c r="O270" s="83"/>
      <c r="P270" s="83"/>
      <c r="Q270" s="83"/>
      <c r="R270" s="83"/>
      <c r="S270" s="83"/>
      <c r="T270" s="83"/>
    </row>
    <row r="271" spans="2:20">
      <c r="B271" s="83"/>
      <c r="C271" s="83"/>
      <c r="D271" s="83"/>
      <c r="E271" s="83"/>
      <c r="F271" s="83"/>
      <c r="G271" s="83"/>
      <c r="H271" s="83"/>
      <c r="I271" s="83"/>
      <c r="J271" s="83"/>
      <c r="K271" s="83"/>
      <c r="L271" s="83"/>
      <c r="M271" s="83"/>
      <c r="N271" s="83"/>
      <c r="O271" s="83"/>
      <c r="P271" s="83"/>
      <c r="Q271" s="83"/>
      <c r="R271" s="83"/>
      <c r="S271" s="83"/>
      <c r="T271" s="83"/>
    </row>
    <row r="272" spans="2:20">
      <c r="B272" s="83"/>
      <c r="C272" s="83"/>
      <c r="D272" s="83"/>
      <c r="E272" s="83"/>
      <c r="F272" s="83"/>
      <c r="G272" s="83"/>
      <c r="H272" s="83"/>
      <c r="I272" s="83"/>
      <c r="J272" s="83"/>
      <c r="K272" s="83"/>
      <c r="L272" s="83"/>
      <c r="M272" s="83"/>
      <c r="N272" s="83"/>
      <c r="O272" s="83"/>
      <c r="P272" s="83"/>
      <c r="Q272" s="83"/>
      <c r="R272" s="83"/>
      <c r="S272" s="83"/>
      <c r="T272" s="83"/>
    </row>
    <row r="273" spans="2:20">
      <c r="B273" s="83"/>
      <c r="C273" s="83"/>
      <c r="D273" s="83"/>
      <c r="E273" s="83"/>
      <c r="F273" s="83"/>
      <c r="G273" s="83"/>
      <c r="H273" s="83"/>
      <c r="I273" s="83"/>
      <c r="J273" s="83"/>
      <c r="K273" s="83"/>
      <c r="L273" s="83"/>
      <c r="M273" s="83"/>
      <c r="N273" s="83"/>
      <c r="O273" s="83"/>
      <c r="P273" s="83"/>
      <c r="Q273" s="83"/>
      <c r="R273" s="83"/>
      <c r="S273" s="83"/>
      <c r="T273" s="83"/>
    </row>
    <row r="274" spans="2:20">
      <c r="B274" s="83"/>
      <c r="C274" s="83"/>
      <c r="D274" s="83"/>
      <c r="E274" s="83"/>
      <c r="F274" s="83"/>
      <c r="G274" s="83"/>
      <c r="H274" s="83"/>
      <c r="I274" s="83"/>
      <c r="J274" s="83"/>
      <c r="K274" s="83"/>
      <c r="L274" s="83"/>
      <c r="M274" s="83"/>
      <c r="N274" s="83"/>
      <c r="O274" s="83"/>
      <c r="P274" s="83"/>
      <c r="Q274" s="83"/>
      <c r="R274" s="83"/>
      <c r="S274" s="83"/>
      <c r="T274" s="83"/>
    </row>
    <row r="275" spans="2:20">
      <c r="B275" s="83"/>
      <c r="C275" s="83"/>
      <c r="D275" s="83"/>
      <c r="E275" s="83"/>
      <c r="F275" s="83"/>
      <c r="G275" s="83"/>
      <c r="H275" s="83"/>
      <c r="I275" s="83"/>
      <c r="J275" s="83"/>
      <c r="K275" s="83"/>
      <c r="L275" s="83"/>
      <c r="M275" s="83"/>
      <c r="N275" s="83"/>
      <c r="O275" s="83"/>
      <c r="P275" s="83"/>
      <c r="Q275" s="83"/>
      <c r="R275" s="83"/>
      <c r="S275" s="83"/>
      <c r="T275" s="83"/>
    </row>
    <row r="276" spans="2:20">
      <c r="B276" s="83"/>
      <c r="C276" s="83"/>
      <c r="D276" s="83"/>
      <c r="E276" s="83"/>
      <c r="F276" s="83"/>
      <c r="G276" s="83"/>
      <c r="H276" s="83"/>
      <c r="I276" s="83"/>
      <c r="J276" s="83"/>
      <c r="K276" s="83"/>
      <c r="L276" s="83"/>
      <c r="M276" s="83"/>
      <c r="N276" s="83"/>
      <c r="O276" s="83"/>
      <c r="P276" s="83"/>
      <c r="Q276" s="83"/>
      <c r="R276" s="83"/>
      <c r="S276" s="83"/>
      <c r="T276" s="83"/>
    </row>
    <row r="277" spans="2:20">
      <c r="B277" s="83"/>
      <c r="C277" s="83"/>
      <c r="D277" s="83"/>
      <c r="E277" s="83"/>
      <c r="F277" s="83"/>
      <c r="G277" s="83"/>
      <c r="H277" s="83"/>
      <c r="I277" s="83"/>
      <c r="J277" s="83"/>
      <c r="K277" s="83"/>
      <c r="L277" s="83"/>
      <c r="M277" s="83"/>
      <c r="N277" s="83"/>
      <c r="O277" s="83"/>
      <c r="P277" s="83"/>
      <c r="Q277" s="83"/>
      <c r="R277" s="83"/>
      <c r="S277" s="83"/>
      <c r="T277" s="83"/>
    </row>
    <row r="278" spans="2:20">
      <c r="B278" s="83"/>
      <c r="C278" s="83"/>
      <c r="D278" s="83"/>
      <c r="E278" s="83"/>
      <c r="F278" s="83"/>
      <c r="G278" s="83"/>
      <c r="H278" s="83"/>
      <c r="I278" s="83"/>
      <c r="J278" s="83"/>
      <c r="K278" s="83"/>
      <c r="L278" s="83"/>
      <c r="M278" s="83"/>
      <c r="N278" s="83"/>
      <c r="O278" s="83"/>
      <c r="P278" s="83"/>
      <c r="Q278" s="83"/>
      <c r="R278" s="83"/>
      <c r="S278" s="83"/>
      <c r="T278" s="83"/>
    </row>
    <row r="279" spans="2:20">
      <c r="B279" s="83"/>
      <c r="C279" s="83"/>
      <c r="D279" s="83"/>
      <c r="E279" s="83"/>
      <c r="F279" s="83"/>
      <c r="G279" s="83"/>
      <c r="H279" s="83"/>
      <c r="I279" s="83"/>
      <c r="J279" s="83"/>
      <c r="K279" s="83"/>
      <c r="L279" s="83"/>
      <c r="M279" s="83"/>
      <c r="N279" s="83"/>
      <c r="O279" s="83"/>
      <c r="P279" s="83"/>
      <c r="Q279" s="83"/>
      <c r="R279" s="83"/>
      <c r="S279" s="83"/>
      <c r="T279" s="83"/>
    </row>
    <row r="280" spans="2:20">
      <c r="B280" s="83"/>
      <c r="C280" s="83"/>
      <c r="D280" s="83"/>
      <c r="E280" s="83"/>
      <c r="F280" s="83"/>
      <c r="G280" s="83"/>
      <c r="H280" s="83"/>
      <c r="I280" s="83"/>
      <c r="J280" s="83"/>
      <c r="K280" s="83"/>
      <c r="L280" s="83"/>
      <c r="M280" s="83"/>
      <c r="N280" s="83"/>
      <c r="O280" s="83"/>
      <c r="P280" s="83"/>
      <c r="Q280" s="83"/>
      <c r="R280" s="83"/>
      <c r="S280" s="83"/>
      <c r="T280" s="83"/>
    </row>
    <row r="281" spans="2:20">
      <c r="B281" s="83"/>
      <c r="C281" s="83"/>
      <c r="D281" s="83"/>
      <c r="E281" s="83"/>
      <c r="F281" s="83"/>
      <c r="G281" s="83"/>
      <c r="H281" s="83"/>
      <c r="I281" s="83"/>
      <c r="J281" s="83"/>
      <c r="K281" s="83"/>
      <c r="L281" s="83"/>
      <c r="M281" s="83"/>
      <c r="N281" s="83"/>
      <c r="O281" s="83"/>
      <c r="P281" s="83"/>
      <c r="Q281" s="83"/>
      <c r="R281" s="83"/>
      <c r="S281" s="83"/>
      <c r="T281" s="83"/>
    </row>
    <row r="282" spans="2:20">
      <c r="B282" s="83"/>
      <c r="C282" s="83"/>
      <c r="D282" s="83"/>
      <c r="E282" s="83"/>
      <c r="F282" s="83"/>
      <c r="G282" s="83"/>
      <c r="H282" s="83"/>
      <c r="I282" s="83"/>
      <c r="J282" s="83"/>
      <c r="K282" s="83"/>
      <c r="L282" s="83"/>
      <c r="M282" s="83"/>
      <c r="N282" s="83"/>
      <c r="O282" s="83"/>
      <c r="P282" s="83"/>
      <c r="Q282" s="83"/>
      <c r="R282" s="83"/>
      <c r="S282" s="83"/>
      <c r="T282" s="83"/>
    </row>
    <row r="283" spans="2:20">
      <c r="B283" s="83"/>
      <c r="C283" s="83"/>
      <c r="D283" s="83"/>
      <c r="E283" s="83"/>
      <c r="F283" s="83"/>
      <c r="G283" s="83"/>
      <c r="H283" s="83"/>
      <c r="I283" s="83"/>
      <c r="J283" s="83"/>
      <c r="K283" s="83"/>
      <c r="L283" s="83"/>
      <c r="M283" s="83"/>
      <c r="N283" s="83"/>
      <c r="O283" s="83"/>
      <c r="P283" s="83"/>
      <c r="Q283" s="83"/>
      <c r="R283" s="83"/>
      <c r="S283" s="83"/>
      <c r="T283" s="83"/>
    </row>
    <row r="284" spans="2:20">
      <c r="B284" s="83"/>
      <c r="C284" s="83"/>
      <c r="D284" s="83"/>
      <c r="E284" s="83"/>
      <c r="F284" s="83"/>
      <c r="G284" s="83"/>
      <c r="H284" s="83"/>
      <c r="I284" s="83"/>
      <c r="J284" s="83"/>
      <c r="K284" s="83"/>
      <c r="L284" s="83"/>
      <c r="M284" s="83"/>
      <c r="N284" s="83"/>
      <c r="O284" s="83"/>
      <c r="P284" s="83"/>
      <c r="Q284" s="83"/>
      <c r="R284" s="83"/>
      <c r="S284" s="83"/>
      <c r="T284" s="83"/>
    </row>
    <row r="285" spans="2:20">
      <c r="B285" s="83"/>
      <c r="C285" s="83"/>
      <c r="D285" s="83"/>
      <c r="E285" s="83"/>
      <c r="F285" s="83"/>
      <c r="G285" s="83"/>
      <c r="H285" s="83"/>
      <c r="I285" s="83"/>
      <c r="J285" s="83"/>
      <c r="K285" s="83"/>
      <c r="L285" s="83"/>
      <c r="M285" s="83"/>
      <c r="N285" s="83"/>
      <c r="O285" s="83"/>
      <c r="P285" s="83"/>
      <c r="Q285" s="83"/>
      <c r="R285" s="83"/>
      <c r="S285" s="83"/>
      <c r="T285" s="83"/>
    </row>
    <row r="286" spans="2:20">
      <c r="B286" s="83"/>
      <c r="C286" s="83"/>
      <c r="D286" s="83"/>
      <c r="E286" s="83"/>
      <c r="F286" s="83"/>
      <c r="G286" s="83"/>
      <c r="H286" s="83"/>
      <c r="I286" s="83"/>
      <c r="J286" s="83"/>
      <c r="K286" s="83"/>
      <c r="L286" s="83"/>
      <c r="M286" s="83"/>
      <c r="N286" s="83"/>
      <c r="O286" s="83"/>
      <c r="P286" s="83"/>
      <c r="Q286" s="83"/>
      <c r="R286" s="83"/>
      <c r="S286" s="83"/>
      <c r="T286" s="83"/>
    </row>
    <row r="287" spans="2:20">
      <c r="B287" s="83"/>
      <c r="C287" s="83"/>
      <c r="D287" s="83"/>
      <c r="E287" s="83"/>
      <c r="F287" s="83"/>
      <c r="G287" s="83"/>
      <c r="H287" s="83"/>
      <c r="I287" s="83"/>
      <c r="J287" s="83"/>
      <c r="K287" s="83"/>
      <c r="L287" s="83"/>
      <c r="M287" s="83"/>
      <c r="N287" s="83"/>
      <c r="O287" s="83"/>
      <c r="P287" s="83"/>
      <c r="Q287" s="83"/>
      <c r="R287" s="83"/>
      <c r="S287" s="83"/>
      <c r="T287" s="83"/>
    </row>
    <row r="288" spans="2:20">
      <c r="B288" s="83"/>
      <c r="C288" s="83"/>
      <c r="D288" s="83"/>
      <c r="E288" s="83"/>
      <c r="F288" s="83"/>
      <c r="G288" s="83"/>
      <c r="H288" s="83"/>
      <c r="I288" s="83"/>
      <c r="J288" s="83"/>
      <c r="K288" s="83"/>
      <c r="L288" s="83"/>
      <c r="M288" s="83"/>
      <c r="N288" s="83"/>
      <c r="O288" s="83"/>
      <c r="P288" s="83"/>
      <c r="Q288" s="83"/>
      <c r="R288" s="83"/>
      <c r="S288" s="83"/>
      <c r="T288" s="83"/>
    </row>
    <row r="289" spans="2:20">
      <c r="B289" s="83"/>
      <c r="C289" s="83"/>
      <c r="D289" s="83"/>
      <c r="E289" s="83"/>
      <c r="F289" s="83"/>
      <c r="G289" s="83"/>
      <c r="H289" s="83"/>
      <c r="I289" s="83"/>
      <c r="J289" s="83"/>
      <c r="K289" s="83"/>
      <c r="L289" s="83"/>
      <c r="M289" s="83"/>
      <c r="N289" s="83"/>
      <c r="O289" s="83"/>
      <c r="P289" s="83"/>
      <c r="Q289" s="83"/>
      <c r="R289" s="83"/>
      <c r="S289" s="83"/>
      <c r="T289" s="83"/>
    </row>
    <row r="290" spans="2:20">
      <c r="B290" s="83"/>
      <c r="C290" s="83"/>
      <c r="D290" s="83"/>
      <c r="E290" s="83"/>
      <c r="F290" s="83"/>
      <c r="G290" s="83"/>
      <c r="H290" s="83"/>
      <c r="I290" s="83"/>
      <c r="J290" s="83"/>
      <c r="K290" s="83"/>
      <c r="L290" s="83"/>
      <c r="M290" s="83"/>
      <c r="N290" s="83"/>
      <c r="O290" s="83"/>
      <c r="P290" s="83"/>
      <c r="Q290" s="83"/>
      <c r="R290" s="83"/>
      <c r="S290" s="83"/>
      <c r="T290" s="83"/>
    </row>
    <row r="291" spans="2:20">
      <c r="B291" s="83"/>
      <c r="C291" s="83"/>
      <c r="D291" s="83"/>
      <c r="E291" s="83"/>
      <c r="F291" s="83"/>
      <c r="G291" s="83"/>
      <c r="H291" s="83"/>
      <c r="I291" s="83"/>
      <c r="J291" s="83"/>
      <c r="K291" s="83"/>
      <c r="L291" s="83"/>
      <c r="M291" s="83"/>
      <c r="N291" s="83"/>
      <c r="O291" s="83"/>
      <c r="P291" s="83"/>
      <c r="Q291" s="83"/>
      <c r="R291" s="83"/>
      <c r="S291" s="83"/>
      <c r="T291" s="83"/>
    </row>
    <row r="292" spans="2:20">
      <c r="B292" s="83"/>
      <c r="C292" s="83"/>
      <c r="D292" s="83"/>
      <c r="E292" s="83"/>
      <c r="F292" s="83"/>
      <c r="G292" s="83"/>
      <c r="H292" s="83"/>
      <c r="I292" s="83"/>
      <c r="J292" s="83"/>
      <c r="K292" s="83"/>
      <c r="L292" s="83"/>
      <c r="M292" s="83"/>
      <c r="N292" s="83"/>
      <c r="O292" s="83"/>
      <c r="P292" s="83"/>
      <c r="Q292" s="83"/>
      <c r="R292" s="83"/>
      <c r="S292" s="83"/>
      <c r="T292" s="83"/>
    </row>
    <row r="293" spans="2:20">
      <c r="B293" s="83"/>
      <c r="C293" s="83"/>
      <c r="D293" s="83"/>
      <c r="E293" s="83"/>
      <c r="F293" s="83"/>
      <c r="G293" s="83"/>
      <c r="H293" s="83"/>
      <c r="I293" s="83"/>
      <c r="J293" s="83"/>
      <c r="K293" s="83"/>
      <c r="L293" s="83"/>
      <c r="M293" s="83"/>
      <c r="N293" s="83"/>
      <c r="O293" s="83"/>
      <c r="P293" s="83"/>
      <c r="Q293" s="83"/>
      <c r="R293" s="83"/>
      <c r="S293" s="83"/>
      <c r="T293" s="83"/>
    </row>
    <row r="294" spans="2:20">
      <c r="B294" s="83"/>
      <c r="C294" s="83"/>
      <c r="D294" s="83"/>
      <c r="E294" s="83"/>
      <c r="F294" s="83"/>
      <c r="G294" s="83"/>
      <c r="H294" s="83"/>
      <c r="I294" s="83"/>
      <c r="J294" s="83"/>
      <c r="K294" s="83"/>
      <c r="L294" s="83"/>
      <c r="M294" s="83"/>
      <c r="N294" s="83"/>
      <c r="O294" s="83"/>
      <c r="P294" s="83"/>
      <c r="Q294" s="83"/>
      <c r="R294" s="83"/>
      <c r="S294" s="83"/>
      <c r="T294" s="83"/>
    </row>
    <row r="295" spans="2:20">
      <c r="B295" s="83"/>
      <c r="C295" s="83"/>
      <c r="D295" s="83"/>
      <c r="E295" s="83"/>
      <c r="F295" s="83"/>
      <c r="G295" s="83"/>
      <c r="H295" s="83"/>
      <c r="I295" s="83"/>
      <c r="J295" s="83"/>
      <c r="K295" s="83"/>
      <c r="L295" s="83"/>
      <c r="M295" s="83"/>
      <c r="N295" s="83"/>
      <c r="O295" s="83"/>
      <c r="P295" s="83"/>
      <c r="Q295" s="83"/>
      <c r="R295" s="83"/>
      <c r="S295" s="83"/>
      <c r="T295" s="83"/>
    </row>
    <row r="296" spans="2:20">
      <c r="B296" s="83"/>
      <c r="C296" s="83"/>
      <c r="D296" s="83"/>
      <c r="E296" s="83"/>
      <c r="F296" s="83"/>
      <c r="G296" s="83"/>
      <c r="H296" s="83"/>
      <c r="I296" s="83"/>
      <c r="J296" s="83"/>
      <c r="K296" s="83"/>
      <c r="L296" s="83"/>
      <c r="M296" s="83"/>
      <c r="N296" s="83"/>
      <c r="O296" s="83"/>
      <c r="P296" s="83"/>
      <c r="Q296" s="83"/>
      <c r="R296" s="83"/>
      <c r="S296" s="83"/>
      <c r="T296" s="83"/>
    </row>
    <row r="297" spans="2:20">
      <c r="B297" s="83"/>
      <c r="C297" s="83"/>
      <c r="D297" s="83"/>
      <c r="E297" s="83"/>
      <c r="F297" s="83"/>
      <c r="G297" s="83"/>
      <c r="H297" s="83"/>
      <c r="I297" s="83"/>
      <c r="J297" s="83"/>
      <c r="K297" s="83"/>
      <c r="L297" s="83"/>
      <c r="M297" s="83"/>
      <c r="N297" s="83"/>
      <c r="O297" s="83"/>
      <c r="P297" s="83"/>
      <c r="Q297" s="83"/>
      <c r="R297" s="83"/>
      <c r="S297" s="83"/>
      <c r="T297" s="83"/>
    </row>
    <row r="298" spans="2:20">
      <c r="B298" s="83"/>
      <c r="C298" s="83"/>
      <c r="D298" s="83"/>
      <c r="E298" s="83"/>
      <c r="F298" s="83"/>
      <c r="G298" s="83"/>
      <c r="H298" s="83"/>
      <c r="I298" s="83"/>
      <c r="J298" s="83"/>
      <c r="K298" s="83"/>
      <c r="L298" s="83"/>
      <c r="M298" s="83"/>
      <c r="N298" s="83"/>
      <c r="O298" s="83"/>
      <c r="P298" s="83"/>
      <c r="Q298" s="83"/>
      <c r="R298" s="83"/>
      <c r="S298" s="83"/>
      <c r="T298" s="83"/>
    </row>
    <row r="299" spans="2:20">
      <c r="B299" s="83"/>
      <c r="C299" s="83"/>
      <c r="D299" s="83"/>
      <c r="E299" s="83"/>
      <c r="F299" s="83"/>
      <c r="G299" s="83"/>
      <c r="H299" s="83"/>
      <c r="I299" s="83"/>
      <c r="J299" s="83"/>
      <c r="K299" s="83"/>
      <c r="L299" s="83"/>
      <c r="M299" s="83"/>
      <c r="N299" s="83"/>
      <c r="O299" s="83"/>
      <c r="P299" s="83"/>
      <c r="Q299" s="83"/>
      <c r="R299" s="83"/>
      <c r="S299" s="83"/>
      <c r="T299" s="83"/>
    </row>
    <row r="300" spans="2:20">
      <c r="B300" s="83"/>
      <c r="C300" s="83"/>
      <c r="D300" s="83"/>
      <c r="E300" s="83"/>
      <c r="F300" s="83"/>
      <c r="G300" s="83"/>
      <c r="H300" s="83"/>
      <c r="I300" s="83"/>
      <c r="J300" s="83"/>
      <c r="K300" s="83"/>
      <c r="L300" s="83"/>
      <c r="M300" s="83"/>
      <c r="N300" s="83"/>
      <c r="O300" s="83"/>
      <c r="P300" s="83"/>
      <c r="Q300" s="83"/>
      <c r="R300" s="83"/>
      <c r="S300" s="83"/>
      <c r="T300" s="83"/>
    </row>
    <row r="301" spans="2:20">
      <c r="B301" s="83"/>
      <c r="C301" s="83"/>
      <c r="D301" s="83"/>
      <c r="E301" s="83"/>
      <c r="F301" s="83"/>
      <c r="G301" s="83"/>
      <c r="H301" s="83"/>
      <c r="I301" s="83"/>
      <c r="J301" s="83"/>
      <c r="K301" s="83"/>
      <c r="L301" s="83"/>
      <c r="M301" s="83"/>
      <c r="N301" s="83"/>
      <c r="O301" s="83"/>
      <c r="P301" s="83"/>
      <c r="Q301" s="83"/>
      <c r="R301" s="83"/>
      <c r="S301" s="83"/>
      <c r="T301" s="83"/>
    </row>
    <row r="302" spans="2:20">
      <c r="B302" s="83"/>
      <c r="C302" s="83"/>
      <c r="D302" s="83"/>
      <c r="E302" s="83"/>
      <c r="F302" s="83"/>
      <c r="G302" s="83"/>
      <c r="H302" s="83"/>
      <c r="I302" s="83"/>
      <c r="J302" s="83"/>
      <c r="K302" s="83"/>
      <c r="L302" s="83"/>
      <c r="M302" s="83"/>
      <c r="N302" s="83"/>
      <c r="O302" s="83"/>
      <c r="P302" s="83"/>
      <c r="Q302" s="83"/>
      <c r="R302" s="83"/>
      <c r="S302" s="83"/>
      <c r="T302" s="83"/>
    </row>
    <row r="303" spans="2:20">
      <c r="B303" s="83"/>
      <c r="C303" s="83"/>
      <c r="D303" s="83"/>
      <c r="E303" s="83"/>
      <c r="F303" s="83"/>
      <c r="G303" s="83"/>
      <c r="H303" s="83"/>
      <c r="I303" s="83"/>
      <c r="J303" s="83"/>
      <c r="K303" s="83"/>
      <c r="L303" s="83"/>
      <c r="M303" s="83"/>
      <c r="N303" s="83"/>
      <c r="O303" s="83"/>
      <c r="P303" s="83"/>
      <c r="Q303" s="83"/>
      <c r="R303" s="83"/>
      <c r="S303" s="83"/>
      <c r="T303" s="83"/>
    </row>
    <row r="304" spans="2:20">
      <c r="B304" s="83"/>
      <c r="C304" s="83"/>
      <c r="D304" s="83"/>
      <c r="E304" s="83"/>
      <c r="F304" s="83"/>
      <c r="G304" s="83"/>
      <c r="H304" s="83"/>
      <c r="I304" s="83"/>
      <c r="J304" s="83"/>
      <c r="K304" s="83"/>
      <c r="L304" s="83"/>
      <c r="M304" s="83"/>
      <c r="N304" s="83"/>
      <c r="O304" s="83"/>
      <c r="P304" s="83"/>
      <c r="Q304" s="83"/>
      <c r="R304" s="83"/>
      <c r="S304" s="83"/>
      <c r="T304" s="83"/>
    </row>
    <row r="305" spans="2:20">
      <c r="B305" s="83"/>
      <c r="C305" s="83"/>
      <c r="D305" s="83"/>
      <c r="E305" s="83"/>
      <c r="F305" s="83"/>
      <c r="G305" s="83"/>
      <c r="H305" s="83"/>
      <c r="I305" s="83"/>
      <c r="J305" s="83"/>
      <c r="K305" s="83"/>
      <c r="L305" s="83"/>
      <c r="M305" s="83"/>
      <c r="N305" s="83"/>
      <c r="O305" s="83"/>
      <c r="P305" s="83"/>
      <c r="Q305" s="83"/>
      <c r="R305" s="83"/>
      <c r="S305" s="83"/>
      <c r="T305" s="83"/>
    </row>
  </sheetData>
  <sheetProtection selectLockedCells="1"/>
  <mergeCells count="45">
    <mergeCell ref="C67:C68"/>
    <mergeCell ref="C69:C70"/>
    <mergeCell ref="K72:T72"/>
    <mergeCell ref="J74:T74"/>
    <mergeCell ref="J48:O48"/>
    <mergeCell ref="P48:Q48"/>
    <mergeCell ref="R48:S48"/>
    <mergeCell ref="B51:B52"/>
    <mergeCell ref="C51:C52"/>
    <mergeCell ref="D51:D52"/>
    <mergeCell ref="E51:E52"/>
    <mergeCell ref="B45:F46"/>
    <mergeCell ref="B47:F48"/>
    <mergeCell ref="I45:I46"/>
    <mergeCell ref="T45:T48"/>
    <mergeCell ref="G46:H46"/>
    <mergeCell ref="J46:O46"/>
    <mergeCell ref="P46:Q46"/>
    <mergeCell ref="R46:S46"/>
    <mergeCell ref="I47:I48"/>
    <mergeCell ref="G48:H48"/>
    <mergeCell ref="B29:F30"/>
    <mergeCell ref="I29:I30"/>
    <mergeCell ref="T29:T31"/>
    <mergeCell ref="G30:H30"/>
    <mergeCell ref="J30:O30"/>
    <mergeCell ref="P30:Q30"/>
    <mergeCell ref="R30:S30"/>
    <mergeCell ref="B31:S31"/>
    <mergeCell ref="AB13:AC13"/>
    <mergeCell ref="V3:V4"/>
    <mergeCell ref="B9:S9"/>
    <mergeCell ref="B10:S10"/>
    <mergeCell ref="B12:S12"/>
    <mergeCell ref="B13:B14"/>
    <mergeCell ref="C13:C14"/>
    <mergeCell ref="D13:D14"/>
    <mergeCell ref="E13:E14"/>
    <mergeCell ref="F13:F14"/>
    <mergeCell ref="G13:H13"/>
    <mergeCell ref="I13:I14"/>
    <mergeCell ref="J13:O13"/>
    <mergeCell ref="P13:S13"/>
    <mergeCell ref="T13:T14"/>
    <mergeCell ref="X13:Y13"/>
  </mergeCells>
  <conditionalFormatting sqref="B4">
    <cfRule type="cellIs" dxfId="58" priority="4" operator="equal">
      <formula>"Departament"</formula>
    </cfRule>
  </conditionalFormatting>
  <conditionalFormatting sqref="B5:B6">
    <cfRule type="containsBlanks" dxfId="57" priority="15">
      <formula>LEN(TRIM(B5))=0</formula>
    </cfRule>
  </conditionalFormatting>
  <conditionalFormatting sqref="B74">
    <cfRule type="cellIs" dxfId="56" priority="3" operator="equal">
      <formula>0</formula>
    </cfRule>
  </conditionalFormatting>
  <conditionalFormatting sqref="C15:D28">
    <cfRule type="containsBlanks" dxfId="55" priority="14">
      <formula>LEN(TRIM(C15))=0</formula>
    </cfRule>
  </conditionalFormatting>
  <conditionalFormatting sqref="C32:D44">
    <cfRule type="containsBlanks" dxfId="54" priority="9">
      <formula>LEN(TRIM(C32))=0</formula>
    </cfRule>
  </conditionalFormatting>
  <conditionalFormatting sqref="C15:S28">
    <cfRule type="expression" dxfId="53" priority="11">
      <formula>$F15="DFA"</formula>
    </cfRule>
    <cfRule type="expression" dxfId="52" priority="12">
      <formula>$D15&lt;&gt;""</formula>
    </cfRule>
  </conditionalFormatting>
  <conditionalFormatting sqref="C32:S44">
    <cfRule type="expression" dxfId="51" priority="5">
      <formula>$F32="DFA"</formula>
    </cfRule>
    <cfRule type="expression" dxfId="50" priority="6">
      <formula>$D32&lt;&gt;""</formula>
    </cfRule>
  </conditionalFormatting>
  <conditionalFormatting sqref="E15:E28">
    <cfRule type="containsBlanks" dxfId="49" priority="16">
      <formula>LEN(TRIM(E15))=0</formula>
    </cfRule>
  </conditionalFormatting>
  <conditionalFormatting sqref="E32:E44">
    <cfRule type="containsBlanks" dxfId="48" priority="10">
      <formula>LEN(TRIM(E32))=0</formula>
    </cfRule>
  </conditionalFormatting>
  <conditionalFormatting sqref="E53:E66">
    <cfRule type="containsBlanks" dxfId="47" priority="1">
      <formula>LEN(TRIM(E53))=0</formula>
    </cfRule>
  </conditionalFormatting>
  <conditionalFormatting sqref="F15:O28">
    <cfRule type="containsBlanks" dxfId="46" priority="13">
      <formula>LEN(TRIM(F15))=0</formula>
    </cfRule>
  </conditionalFormatting>
  <conditionalFormatting sqref="F32:O44">
    <cfRule type="containsBlanks" dxfId="45" priority="8">
      <formula>LEN(TRIM(F32))=0</formula>
    </cfRule>
  </conditionalFormatting>
  <conditionalFormatting sqref="J74:T74">
    <cfRule type="cellIs" dxfId="44" priority="2" operator="equal">
      <formula>0</formula>
    </cfRule>
  </conditionalFormatting>
  <conditionalFormatting sqref="P15:S28">
    <cfRule type="containsBlanks" dxfId="43" priority="17">
      <formula>LEN(TRIM(P15))=0</formula>
    </cfRule>
  </conditionalFormatting>
  <conditionalFormatting sqref="P32:S44">
    <cfRule type="containsBlanks" dxfId="42" priority="7">
      <formula>LEN(TRIM(P32))=0</formula>
    </cfRule>
  </conditionalFormatting>
  <pageMargins left="0.55118110236220474" right="0.47244094488188981" top="0.51181102362204722" bottom="0.70866141732283472" header="0.15748031496062992" footer="0.19685039370078741"/>
  <pageSetup paperSize="9" scale="69" orientation="portrait" r:id="rId1"/>
  <headerFooter alignWithMargins="0">
    <oddFooter>&amp;LF 794.24/Ed.02_F01</oddFooter>
  </headerFooter>
  <ignoredErrors>
    <ignoredError sqref="P47" formula="1"/>
  </ignoredErrors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>
          <x14:formula1>
            <xm:f>Nomenclatoare!$M$25:$M$27</xm:f>
          </x14:formula1>
          <xm:sqref>C15:C28 C32:C44</xm:sqref>
        </x14:dataValidation>
        <x14:dataValidation type="list" allowBlank="1" showInputMessage="1" showErrorMessage="1">
          <x14:formula1>
            <xm:f>Nomenclatoare!$M$32:$M$34</xm:f>
          </x14:formula1>
          <xm:sqref>F15:F28 F32:F44</xm:sqref>
        </x14:dataValidation>
        <x14:dataValidation type="list" allowBlank="1" showInputMessage="1" showErrorMessage="1">
          <x14:formula1>
            <xm:f>Nomenclatoare!$M$37:$M$40</xm:f>
          </x14:formula1>
          <xm:sqref>I15:I28 I32:I44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305"/>
  <sheetViews>
    <sheetView showGridLines="0" topLeftCell="A36" zoomScaleNormal="100" workbookViewId="0">
      <selection activeCell="I36" sqref="I36"/>
    </sheetView>
  </sheetViews>
  <sheetFormatPr defaultColWidth="9.140625" defaultRowHeight="11.25"/>
  <cols>
    <col min="1" max="1" width="9.140625" style="79"/>
    <col min="2" max="2" width="3.140625" style="61" customWidth="1"/>
    <col min="3" max="3" width="5.28515625" style="61" bestFit="1" customWidth="1"/>
    <col min="4" max="4" width="45.85546875" style="61" customWidth="1"/>
    <col min="5" max="5" width="12.28515625" style="61" bestFit="1" customWidth="1"/>
    <col min="6" max="6" width="4.140625" style="61" customWidth="1"/>
    <col min="7" max="8" width="3.7109375" style="61" customWidth="1"/>
    <col min="9" max="9" width="6.5703125" style="61" customWidth="1"/>
    <col min="10" max="12" width="3.28515625" style="61" customWidth="1"/>
    <col min="13" max="13" width="4.28515625" style="61" bestFit="1" customWidth="1"/>
    <col min="14" max="14" width="3.28515625" style="61" customWidth="1"/>
    <col min="15" max="15" width="4.42578125" style="61" bestFit="1" customWidth="1"/>
    <col min="16" max="17" width="4.28515625" style="61" customWidth="1"/>
    <col min="18" max="18" width="4.7109375" style="61" customWidth="1"/>
    <col min="19" max="20" width="4.5703125" style="61" customWidth="1"/>
    <col min="21" max="21" width="6.140625" style="138" customWidth="1"/>
    <col min="22" max="22" width="13.140625" style="188" customWidth="1"/>
    <col min="23" max="32" width="6.140625" style="138" customWidth="1"/>
    <col min="33" max="16384" width="9.140625" style="61"/>
  </cols>
  <sheetData>
    <row r="1" spans="1:32" s="80" customFormat="1">
      <c r="A1" s="79"/>
      <c r="U1" s="138"/>
      <c r="V1" s="188"/>
      <c r="W1" s="138"/>
      <c r="X1" s="138"/>
      <c r="Y1" s="138"/>
      <c r="Z1" s="138"/>
      <c r="AA1" s="138"/>
      <c r="AB1" s="138"/>
      <c r="AC1" s="138"/>
      <c r="AD1" s="138"/>
      <c r="AE1" s="138"/>
      <c r="AF1" s="138"/>
    </row>
    <row r="2" spans="1:32" s="10" customFormat="1" ht="15" customHeight="1">
      <c r="A2" s="201"/>
      <c r="B2" s="84" t="s">
        <v>75</v>
      </c>
      <c r="U2" s="202"/>
      <c r="V2" s="203"/>
      <c r="W2" s="202"/>
      <c r="X2" s="202"/>
      <c r="Y2" s="202"/>
      <c r="Z2" s="202"/>
      <c r="AA2" s="202"/>
      <c r="AB2" s="202"/>
      <c r="AC2" s="202"/>
      <c r="AD2" s="202"/>
      <c r="AE2" s="202"/>
      <c r="AF2" s="202"/>
    </row>
    <row r="3" spans="1:32" s="10" customFormat="1" ht="15" customHeight="1">
      <c r="A3" s="201"/>
      <c r="B3" s="84" t="s">
        <v>16</v>
      </c>
      <c r="J3" s="11"/>
      <c r="L3" s="11"/>
      <c r="M3" s="11"/>
      <c r="N3" s="11"/>
      <c r="O3" s="10" t="s">
        <v>103</v>
      </c>
      <c r="U3" s="202"/>
      <c r="V3" s="368" t="s">
        <v>3</v>
      </c>
      <c r="W3" s="202"/>
      <c r="X3" s="202"/>
      <c r="Y3" s="202"/>
      <c r="Z3" s="202"/>
      <c r="AA3" s="202"/>
      <c r="AB3" s="202"/>
      <c r="AC3" s="202"/>
      <c r="AD3" s="202"/>
      <c r="AE3" s="202"/>
      <c r="AF3" s="202"/>
    </row>
    <row r="4" spans="1:32" s="10" customFormat="1" ht="15" customHeight="1">
      <c r="A4" s="201"/>
      <c r="B4" s="14" t="str">
        <f>IF(Pagina1!$D$4="","Departament",Pagina1!$D$4)</f>
        <v>Departament</v>
      </c>
      <c r="U4" s="202"/>
      <c r="V4" s="368"/>
      <c r="W4" s="202"/>
      <c r="X4" s="202"/>
      <c r="Y4" s="202"/>
      <c r="Z4" s="202"/>
      <c r="AA4" s="202"/>
      <c r="AB4" s="202"/>
      <c r="AC4" s="202"/>
      <c r="AD4" s="202"/>
      <c r="AE4" s="202"/>
      <c r="AF4" s="202"/>
    </row>
    <row r="5" spans="1:32" s="10" customFormat="1" ht="15" customHeight="1">
      <c r="A5" s="201"/>
      <c r="B5" s="100" t="str">
        <f>IF(Pagina1!$D$12="","",CONCATENATE(Pagina1!$B$12,"  ",Pagina1!$D$12))</f>
        <v/>
      </c>
      <c r="U5" s="202"/>
      <c r="V5" s="204" t="s">
        <v>248</v>
      </c>
      <c r="W5" s="202"/>
      <c r="X5" s="202"/>
      <c r="Y5" s="202"/>
      <c r="Z5" s="202"/>
      <c r="AA5" s="202"/>
      <c r="AB5" s="202"/>
      <c r="AC5" s="202"/>
      <c r="AD5" s="202"/>
      <c r="AE5" s="202"/>
      <c r="AF5" s="202"/>
    </row>
    <row r="6" spans="1:32" s="10" customFormat="1" ht="15" customHeight="1">
      <c r="A6" s="201"/>
      <c r="B6" s="100" t="str">
        <f>IF(Pagina1!$D$13="","",CONCATENATE(Pagina1!$B$13,"  ",Pagina1!$D$13))</f>
        <v/>
      </c>
      <c r="O6" s="10" t="s">
        <v>38</v>
      </c>
      <c r="U6" s="202"/>
      <c r="V6" s="203"/>
      <c r="W6" s="202"/>
      <c r="X6" s="202"/>
      <c r="Y6" s="202"/>
      <c r="Z6" s="202"/>
      <c r="AA6" s="202"/>
      <c r="AB6" s="202"/>
      <c r="AC6" s="202"/>
      <c r="AD6" s="202"/>
      <c r="AE6" s="202"/>
      <c r="AF6" s="202"/>
    </row>
    <row r="7" spans="1:32" s="10" customFormat="1" ht="15" customHeight="1">
      <c r="A7" s="201"/>
      <c r="B7" s="100"/>
      <c r="O7" s="10" t="str">
        <f>Pagina1!$H$7</f>
        <v>Prof. univ. dr. ing. Carol SCHNAKOVSZKY</v>
      </c>
      <c r="U7" s="202"/>
      <c r="V7" s="203"/>
      <c r="W7" s="202"/>
      <c r="X7" s="202"/>
      <c r="Y7" s="202"/>
      <c r="Z7" s="202"/>
      <c r="AA7" s="202"/>
      <c r="AB7" s="202"/>
      <c r="AC7" s="202"/>
      <c r="AD7" s="202"/>
      <c r="AE7" s="202"/>
      <c r="AF7" s="202"/>
    </row>
    <row r="8" spans="1:32" ht="15" customHeight="1">
      <c r="B8" s="32"/>
    </row>
    <row r="9" spans="1:32" ht="15" customHeight="1">
      <c r="B9" s="371" t="s">
        <v>18</v>
      </c>
      <c r="C9" s="371"/>
      <c r="D9" s="371"/>
      <c r="E9" s="371"/>
      <c r="F9" s="371"/>
      <c r="G9" s="371"/>
      <c r="H9" s="371"/>
      <c r="I9" s="371"/>
      <c r="J9" s="371"/>
      <c r="K9" s="371"/>
      <c r="L9" s="371"/>
      <c r="M9" s="371"/>
      <c r="N9" s="371"/>
      <c r="O9" s="371"/>
      <c r="P9" s="371"/>
      <c r="Q9" s="371"/>
      <c r="R9" s="371"/>
      <c r="S9" s="371"/>
      <c r="T9" s="88"/>
    </row>
    <row r="10" spans="1:32" s="88" customFormat="1" ht="15" customHeight="1">
      <c r="A10" s="87"/>
      <c r="B10" s="371" t="s">
        <v>71</v>
      </c>
      <c r="C10" s="371"/>
      <c r="D10" s="371"/>
      <c r="E10" s="371"/>
      <c r="F10" s="371"/>
      <c r="G10" s="371"/>
      <c r="H10" s="371"/>
      <c r="I10" s="371"/>
      <c r="J10" s="371"/>
      <c r="K10" s="371"/>
      <c r="L10" s="371"/>
      <c r="M10" s="371"/>
      <c r="N10" s="371"/>
      <c r="O10" s="371"/>
      <c r="P10" s="371"/>
      <c r="Q10" s="371"/>
      <c r="R10" s="371"/>
      <c r="S10" s="371"/>
      <c r="T10" s="86"/>
      <c r="U10" s="184"/>
      <c r="V10" s="189"/>
      <c r="W10" s="184"/>
      <c r="X10" s="184"/>
      <c r="Y10" s="184"/>
      <c r="Z10" s="184"/>
      <c r="AA10" s="184"/>
      <c r="AB10" s="184"/>
      <c r="AC10" s="184"/>
      <c r="AD10" s="184"/>
      <c r="AE10" s="184"/>
      <c r="AF10" s="184"/>
    </row>
    <row r="11" spans="1:32" ht="15" customHeight="1" thickBot="1">
      <c r="C11" s="6"/>
      <c r="E11" s="89"/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</row>
    <row r="12" spans="1:32" ht="15" customHeight="1" thickBot="1">
      <c r="B12" s="336" t="s">
        <v>133</v>
      </c>
      <c r="C12" s="337"/>
      <c r="D12" s="337"/>
      <c r="E12" s="337"/>
      <c r="F12" s="337"/>
      <c r="G12" s="337"/>
      <c r="H12" s="337"/>
      <c r="I12" s="337"/>
      <c r="J12" s="337"/>
      <c r="K12" s="337"/>
      <c r="L12" s="337"/>
      <c r="M12" s="337"/>
      <c r="N12" s="337"/>
      <c r="O12" s="337"/>
      <c r="P12" s="337"/>
      <c r="Q12" s="337"/>
      <c r="R12" s="337"/>
      <c r="S12" s="338"/>
      <c r="T12" s="89"/>
    </row>
    <row r="13" spans="1:32" s="91" customFormat="1" ht="15" customHeight="1">
      <c r="A13" s="90"/>
      <c r="B13" s="345" t="s">
        <v>0</v>
      </c>
      <c r="C13" s="334" t="s">
        <v>25</v>
      </c>
      <c r="D13" s="334" t="s">
        <v>1</v>
      </c>
      <c r="E13" s="334" t="s">
        <v>3</v>
      </c>
      <c r="F13" s="334" t="s">
        <v>2</v>
      </c>
      <c r="G13" s="343" t="s">
        <v>8</v>
      </c>
      <c r="H13" s="333"/>
      <c r="I13" s="343" t="s">
        <v>9</v>
      </c>
      <c r="J13" s="345" t="s">
        <v>14</v>
      </c>
      <c r="K13" s="334"/>
      <c r="L13" s="334"/>
      <c r="M13" s="343"/>
      <c r="N13" s="343"/>
      <c r="O13" s="335"/>
      <c r="P13" s="333" t="s">
        <v>15</v>
      </c>
      <c r="Q13" s="334"/>
      <c r="R13" s="334"/>
      <c r="S13" s="335"/>
      <c r="T13" s="328"/>
      <c r="U13" s="185"/>
      <c r="V13" s="190"/>
      <c r="W13" s="185"/>
      <c r="X13" s="367" t="s">
        <v>246</v>
      </c>
      <c r="Y13" s="367"/>
      <c r="Z13" s="185"/>
      <c r="AA13" s="185"/>
      <c r="AB13" s="367"/>
      <c r="AC13" s="367"/>
      <c r="AD13" s="185"/>
      <c r="AE13" s="185"/>
      <c r="AF13" s="185"/>
    </row>
    <row r="14" spans="1:32" s="91" customFormat="1" ht="15" customHeight="1" thickBot="1">
      <c r="A14" s="90"/>
      <c r="B14" s="346"/>
      <c r="C14" s="342"/>
      <c r="D14" s="342"/>
      <c r="E14" s="342"/>
      <c r="F14" s="342"/>
      <c r="G14" s="141" t="s">
        <v>107</v>
      </c>
      <c r="H14" s="141" t="s">
        <v>106</v>
      </c>
      <c r="I14" s="344"/>
      <c r="J14" s="140" t="s">
        <v>4</v>
      </c>
      <c r="K14" s="141" t="s">
        <v>5</v>
      </c>
      <c r="L14" s="141" t="s">
        <v>6</v>
      </c>
      <c r="M14" s="142" t="s">
        <v>104</v>
      </c>
      <c r="N14" s="142" t="s">
        <v>7</v>
      </c>
      <c r="O14" s="143" t="s">
        <v>105</v>
      </c>
      <c r="P14" s="144" t="s">
        <v>12</v>
      </c>
      <c r="Q14" s="141" t="s">
        <v>13</v>
      </c>
      <c r="R14" s="141" t="s">
        <v>10</v>
      </c>
      <c r="S14" s="143" t="s">
        <v>11</v>
      </c>
      <c r="T14" s="328"/>
      <c r="U14" s="185"/>
      <c r="V14" s="190" t="s">
        <v>245</v>
      </c>
      <c r="W14" s="185"/>
      <c r="X14" s="222" t="s">
        <v>107</v>
      </c>
      <c r="Y14" s="223" t="s">
        <v>106</v>
      </c>
      <c r="Z14" s="185"/>
      <c r="AA14" s="185"/>
      <c r="AB14" s="222"/>
      <c r="AC14" s="223"/>
      <c r="AD14" s="185"/>
      <c r="AE14" s="185"/>
      <c r="AF14" s="185"/>
    </row>
    <row r="15" spans="1:32" ht="15" customHeight="1">
      <c r="B15" s="145" t="e" cm="1" vm="1">
        <f t="array" ref="B15">_xlfn.SEQUENCE(COUNTA(D15:D28))</f>
        <v>#VALUE!</v>
      </c>
      <c r="C15" s="146" t="s">
        <v>23</v>
      </c>
      <c r="D15" s="147"/>
      <c r="E15" s="148" t="str">
        <f>IF(D15&lt;&gt;"",CONCATENATE($V$5,7,$V15,$B15,$C15),"")</f>
        <v/>
      </c>
      <c r="F15" s="146"/>
      <c r="G15" s="146"/>
      <c r="H15" s="146"/>
      <c r="I15" s="149"/>
      <c r="J15" s="150"/>
      <c r="K15" s="146"/>
      <c r="L15" s="146"/>
      <c r="M15" s="149"/>
      <c r="N15" s="149"/>
      <c r="O15" s="151"/>
      <c r="P15" s="152" t="str">
        <f>IF($J15&lt;&gt;"",$J15*14,"")</f>
        <v/>
      </c>
      <c r="Q15" s="153" t="str">
        <f>IF(SUM($K15:$O15)&lt;&gt;0,SUM($K15:$O15)*14,"")</f>
        <v/>
      </c>
      <c r="R15" s="148" t="str">
        <f>IF(SUM($P15:$Q15)&lt;&gt;0,SUM($P15:$Q15),"")</f>
        <v/>
      </c>
      <c r="S15" s="154" t="str">
        <f>IF(($G15+$H15)&lt;&gt;0,($G15+$H15)*25-$R15,"")</f>
        <v/>
      </c>
      <c r="T15" s="92"/>
      <c r="V15" s="188" t="e" vm="2">
        <f>IF(B15&lt;=9,"0","")</f>
        <v>#VALUE!</v>
      </c>
      <c r="X15" s="139" t="str">
        <f>IF(SUM($K15,$L15,$N15)&lt;&gt;0,SUM($K15,$L15,$N15)*14,"")</f>
        <v/>
      </c>
      <c r="Y15" s="224" t="str">
        <f>IF(SUM($M15,$O15)&lt;&gt;0,SUM($M15,$O15)*14,"")</f>
        <v/>
      </c>
    </row>
    <row r="16" spans="1:32" ht="15" customHeight="1">
      <c r="B16" s="145"/>
      <c r="C16" s="146"/>
      <c r="D16" s="155"/>
      <c r="E16" s="148" t="str">
        <f t="shared" ref="E16:E28" si="0">IF(D16&lt;&gt;"",CONCATENATE($V$5,7,$V16,$B16,$C16),"")</f>
        <v/>
      </c>
      <c r="F16" s="146"/>
      <c r="G16" s="146"/>
      <c r="H16" s="146"/>
      <c r="I16" s="149"/>
      <c r="J16" s="150"/>
      <c r="K16" s="146"/>
      <c r="L16" s="146"/>
      <c r="M16" s="149"/>
      <c r="N16" s="149"/>
      <c r="O16" s="151"/>
      <c r="P16" s="152" t="str">
        <f t="shared" ref="P16:P28" si="1">IF(J16&lt;&gt;"",J16*14,"")</f>
        <v/>
      </c>
      <c r="Q16" s="153" t="str">
        <f t="shared" ref="Q16:Q28" si="2">IF(SUM($K16:$O16)&lt;&gt;0,SUM($K16:$O16)*14,"")</f>
        <v/>
      </c>
      <c r="R16" s="148" t="str">
        <f t="shared" ref="R16:R28" si="3">IF(SUM($P16:$Q16)&lt;&gt;0,SUM($P16:$Q16),"")</f>
        <v/>
      </c>
      <c r="S16" s="154" t="str">
        <f t="shared" ref="S16:S28" si="4">IF(($G16+$H16)&lt;&gt;0,($G16+$H16)*25-$R16,"")</f>
        <v/>
      </c>
      <c r="T16" s="92"/>
      <c r="V16" s="188" t="str">
        <f t="shared" ref="V16:V28" si="5">IF(B16&lt;=9,"0","")</f>
        <v>0</v>
      </c>
      <c r="X16" s="139" t="str">
        <f t="shared" ref="X16:X28" si="6">IF(SUM($K16,$L16,$N16)&lt;&gt;0,SUM($K16,$L16,$N16)*14,"")</f>
        <v/>
      </c>
      <c r="Y16" s="224" t="str">
        <f t="shared" ref="Y16:Y28" si="7">IF(SUM($M16,$O16)&lt;&gt;0,SUM($M16,$O16)*14,"")</f>
        <v/>
      </c>
    </row>
    <row r="17" spans="1:32" ht="15" customHeight="1">
      <c r="A17" s="83"/>
      <c r="B17" s="145"/>
      <c r="C17" s="146"/>
      <c r="D17" s="155"/>
      <c r="E17" s="148" t="str">
        <f t="shared" si="0"/>
        <v/>
      </c>
      <c r="F17" s="146"/>
      <c r="G17" s="146"/>
      <c r="H17" s="156"/>
      <c r="I17" s="149"/>
      <c r="J17" s="150"/>
      <c r="K17" s="146"/>
      <c r="L17" s="146"/>
      <c r="M17" s="149"/>
      <c r="N17" s="149"/>
      <c r="O17" s="151"/>
      <c r="P17" s="152" t="str">
        <f t="shared" si="1"/>
        <v/>
      </c>
      <c r="Q17" s="153" t="str">
        <f t="shared" si="2"/>
        <v/>
      </c>
      <c r="R17" s="148" t="str">
        <f t="shared" si="3"/>
        <v/>
      </c>
      <c r="S17" s="154" t="str">
        <f t="shared" si="4"/>
        <v/>
      </c>
      <c r="T17" s="92"/>
      <c r="U17" s="186"/>
      <c r="V17" s="188" t="str">
        <f t="shared" si="5"/>
        <v>0</v>
      </c>
      <c r="W17" s="186"/>
      <c r="X17" s="139" t="str">
        <f t="shared" si="6"/>
        <v/>
      </c>
      <c r="Y17" s="224" t="str">
        <f t="shared" si="7"/>
        <v/>
      </c>
      <c r="Z17" s="186"/>
      <c r="AA17" s="186"/>
      <c r="AB17" s="186"/>
      <c r="AC17" s="186"/>
      <c r="AD17" s="186"/>
      <c r="AE17" s="186"/>
      <c r="AF17" s="186"/>
    </row>
    <row r="18" spans="1:32" ht="15" customHeight="1">
      <c r="A18" s="83"/>
      <c r="B18" s="145"/>
      <c r="C18" s="146"/>
      <c r="D18" s="155"/>
      <c r="E18" s="148" t="str">
        <f t="shared" si="0"/>
        <v/>
      </c>
      <c r="F18" s="146"/>
      <c r="G18" s="156"/>
      <c r="H18" s="156"/>
      <c r="I18" s="149"/>
      <c r="J18" s="150"/>
      <c r="K18" s="146"/>
      <c r="L18" s="146"/>
      <c r="M18" s="149"/>
      <c r="N18" s="149"/>
      <c r="O18" s="151"/>
      <c r="P18" s="157" t="str">
        <f t="shared" si="1"/>
        <v/>
      </c>
      <c r="Q18" s="153" t="str">
        <f t="shared" si="2"/>
        <v/>
      </c>
      <c r="R18" s="148" t="str">
        <f t="shared" si="3"/>
        <v/>
      </c>
      <c r="S18" s="154" t="str">
        <f t="shared" si="4"/>
        <v/>
      </c>
      <c r="T18" s="93"/>
      <c r="U18" s="186"/>
      <c r="V18" s="188" t="str">
        <f t="shared" si="5"/>
        <v>0</v>
      </c>
      <c r="W18" s="186"/>
      <c r="X18" s="139" t="str">
        <f t="shared" si="6"/>
        <v/>
      </c>
      <c r="Y18" s="224" t="str">
        <f t="shared" si="7"/>
        <v/>
      </c>
      <c r="Z18" s="186"/>
      <c r="AA18" s="186"/>
      <c r="AB18" s="186"/>
      <c r="AC18" s="186"/>
      <c r="AD18" s="186"/>
      <c r="AE18" s="186"/>
      <c r="AF18" s="186"/>
    </row>
    <row r="19" spans="1:32" ht="15" customHeight="1">
      <c r="A19" s="83"/>
      <c r="B19" s="145"/>
      <c r="C19" s="146"/>
      <c r="D19" s="155"/>
      <c r="E19" s="148" t="str">
        <f t="shared" si="0"/>
        <v/>
      </c>
      <c r="F19" s="146"/>
      <c r="G19" s="156"/>
      <c r="H19" s="156"/>
      <c r="I19" s="149"/>
      <c r="J19" s="150"/>
      <c r="K19" s="146"/>
      <c r="L19" s="146"/>
      <c r="M19" s="149"/>
      <c r="N19" s="149"/>
      <c r="O19" s="151"/>
      <c r="P19" s="157" t="str">
        <f t="shared" si="1"/>
        <v/>
      </c>
      <c r="Q19" s="153" t="str">
        <f t="shared" si="2"/>
        <v/>
      </c>
      <c r="R19" s="148" t="str">
        <f t="shared" si="3"/>
        <v/>
      </c>
      <c r="S19" s="154" t="str">
        <f t="shared" si="4"/>
        <v/>
      </c>
      <c r="T19" s="93"/>
      <c r="U19" s="186"/>
      <c r="V19" s="188" t="str">
        <f t="shared" si="5"/>
        <v>0</v>
      </c>
      <c r="W19" s="186"/>
      <c r="X19" s="139" t="str">
        <f t="shared" si="6"/>
        <v/>
      </c>
      <c r="Y19" s="224" t="str">
        <f t="shared" si="7"/>
        <v/>
      </c>
      <c r="Z19" s="186"/>
      <c r="AA19" s="186"/>
      <c r="AB19" s="186"/>
      <c r="AC19" s="186"/>
      <c r="AD19" s="186"/>
      <c r="AE19" s="186"/>
      <c r="AF19" s="186"/>
    </row>
    <row r="20" spans="1:32" ht="15" customHeight="1">
      <c r="B20" s="145"/>
      <c r="C20" s="146"/>
      <c r="D20" s="155"/>
      <c r="E20" s="148" t="str">
        <f t="shared" si="0"/>
        <v/>
      </c>
      <c r="F20" s="146"/>
      <c r="G20" s="146"/>
      <c r="H20" s="156"/>
      <c r="I20" s="149"/>
      <c r="J20" s="150"/>
      <c r="K20" s="146"/>
      <c r="L20" s="146"/>
      <c r="M20" s="149"/>
      <c r="N20" s="149"/>
      <c r="O20" s="151"/>
      <c r="P20" s="157" t="str">
        <f t="shared" si="1"/>
        <v/>
      </c>
      <c r="Q20" s="153" t="str">
        <f t="shared" si="2"/>
        <v/>
      </c>
      <c r="R20" s="148" t="str">
        <f t="shared" si="3"/>
        <v/>
      </c>
      <c r="S20" s="154" t="str">
        <f t="shared" si="4"/>
        <v/>
      </c>
      <c r="T20" s="93"/>
      <c r="V20" s="188" t="str">
        <f t="shared" si="5"/>
        <v>0</v>
      </c>
      <c r="X20" s="139" t="str">
        <f t="shared" si="6"/>
        <v/>
      </c>
      <c r="Y20" s="224" t="str">
        <f t="shared" si="7"/>
        <v/>
      </c>
    </row>
    <row r="21" spans="1:32" ht="15" customHeight="1">
      <c r="B21" s="145"/>
      <c r="C21" s="146"/>
      <c r="D21" s="155"/>
      <c r="E21" s="148" t="str">
        <f t="shared" si="0"/>
        <v/>
      </c>
      <c r="F21" s="146"/>
      <c r="G21" s="146"/>
      <c r="H21" s="156"/>
      <c r="I21" s="149"/>
      <c r="J21" s="150"/>
      <c r="K21" s="146"/>
      <c r="L21" s="146"/>
      <c r="M21" s="149"/>
      <c r="N21" s="149"/>
      <c r="O21" s="151"/>
      <c r="P21" s="157" t="str">
        <f t="shared" si="1"/>
        <v/>
      </c>
      <c r="Q21" s="153" t="str">
        <f t="shared" si="2"/>
        <v/>
      </c>
      <c r="R21" s="148" t="str">
        <f t="shared" si="3"/>
        <v/>
      </c>
      <c r="S21" s="154" t="str">
        <f t="shared" si="4"/>
        <v/>
      </c>
      <c r="T21" s="93"/>
      <c r="V21" s="188" t="str">
        <f t="shared" si="5"/>
        <v>0</v>
      </c>
      <c r="X21" s="139" t="str">
        <f t="shared" si="6"/>
        <v/>
      </c>
      <c r="Y21" s="224" t="str">
        <f t="shared" si="7"/>
        <v/>
      </c>
    </row>
    <row r="22" spans="1:32" s="96" customFormat="1" ht="15" customHeight="1">
      <c r="A22" s="94"/>
      <c r="B22" s="145"/>
      <c r="C22" s="146"/>
      <c r="D22" s="155"/>
      <c r="E22" s="148" t="str">
        <f t="shared" si="0"/>
        <v/>
      </c>
      <c r="F22" s="146"/>
      <c r="G22" s="156"/>
      <c r="H22" s="156"/>
      <c r="I22" s="149"/>
      <c r="J22" s="150"/>
      <c r="K22" s="146"/>
      <c r="L22" s="146"/>
      <c r="M22" s="149"/>
      <c r="N22" s="149"/>
      <c r="O22" s="151"/>
      <c r="P22" s="157" t="str">
        <f t="shared" si="1"/>
        <v/>
      </c>
      <c r="Q22" s="153" t="str">
        <f t="shared" si="2"/>
        <v/>
      </c>
      <c r="R22" s="148" t="str">
        <f t="shared" si="3"/>
        <v/>
      </c>
      <c r="S22" s="154" t="str">
        <f t="shared" si="4"/>
        <v/>
      </c>
      <c r="T22" s="136"/>
      <c r="U22" s="187"/>
      <c r="V22" s="188" t="str">
        <f t="shared" si="5"/>
        <v>0</v>
      </c>
      <c r="W22" s="187"/>
      <c r="X22" s="139" t="str">
        <f t="shared" si="6"/>
        <v/>
      </c>
      <c r="Y22" s="224" t="str">
        <f t="shared" si="7"/>
        <v/>
      </c>
      <c r="Z22" s="187"/>
      <c r="AA22" s="187"/>
      <c r="AB22" s="187"/>
      <c r="AC22" s="187"/>
      <c r="AD22" s="187"/>
      <c r="AE22" s="187"/>
      <c r="AF22" s="187"/>
    </row>
    <row r="23" spans="1:32" ht="15" customHeight="1">
      <c r="B23" s="145"/>
      <c r="C23" s="146"/>
      <c r="D23" s="155"/>
      <c r="E23" s="148" t="str">
        <f t="shared" si="0"/>
        <v/>
      </c>
      <c r="F23" s="146"/>
      <c r="G23" s="156"/>
      <c r="H23" s="156"/>
      <c r="I23" s="149"/>
      <c r="J23" s="150"/>
      <c r="K23" s="146"/>
      <c r="L23" s="146"/>
      <c r="M23" s="149"/>
      <c r="N23" s="149"/>
      <c r="O23" s="151"/>
      <c r="P23" s="157" t="str">
        <f t="shared" si="1"/>
        <v/>
      </c>
      <c r="Q23" s="153" t="str">
        <f t="shared" si="2"/>
        <v/>
      </c>
      <c r="R23" s="148" t="str">
        <f t="shared" si="3"/>
        <v/>
      </c>
      <c r="S23" s="154" t="str">
        <f t="shared" si="4"/>
        <v/>
      </c>
      <c r="T23" s="93"/>
      <c r="V23" s="188" t="str">
        <f t="shared" si="5"/>
        <v>0</v>
      </c>
      <c r="X23" s="139" t="str">
        <f t="shared" si="6"/>
        <v/>
      </c>
      <c r="Y23" s="224" t="str">
        <f t="shared" si="7"/>
        <v/>
      </c>
    </row>
    <row r="24" spans="1:32" s="96" customFormat="1" ht="15" customHeight="1">
      <c r="A24" s="94"/>
      <c r="B24" s="145"/>
      <c r="C24" s="146"/>
      <c r="D24" s="155"/>
      <c r="E24" s="148" t="str">
        <f t="shared" si="0"/>
        <v/>
      </c>
      <c r="F24" s="146"/>
      <c r="G24" s="156"/>
      <c r="H24" s="156"/>
      <c r="I24" s="149"/>
      <c r="J24" s="150"/>
      <c r="K24" s="146"/>
      <c r="L24" s="146"/>
      <c r="M24" s="149"/>
      <c r="N24" s="149"/>
      <c r="O24" s="151"/>
      <c r="P24" s="157" t="str">
        <f t="shared" si="1"/>
        <v/>
      </c>
      <c r="Q24" s="153" t="str">
        <f t="shared" si="2"/>
        <v/>
      </c>
      <c r="R24" s="148" t="str">
        <f t="shared" si="3"/>
        <v/>
      </c>
      <c r="S24" s="154" t="str">
        <f t="shared" si="4"/>
        <v/>
      </c>
      <c r="T24" s="136"/>
      <c r="U24" s="187"/>
      <c r="V24" s="188" t="str">
        <f t="shared" si="5"/>
        <v>0</v>
      </c>
      <c r="W24" s="187"/>
      <c r="X24" s="139" t="str">
        <f t="shared" si="6"/>
        <v/>
      </c>
      <c r="Y24" s="224" t="str">
        <f t="shared" si="7"/>
        <v/>
      </c>
      <c r="Z24" s="187"/>
      <c r="AA24" s="187"/>
      <c r="AB24" s="187"/>
      <c r="AC24" s="187"/>
      <c r="AD24" s="187"/>
      <c r="AE24" s="187"/>
      <c r="AF24" s="187"/>
    </row>
    <row r="25" spans="1:32" ht="15" customHeight="1">
      <c r="B25" s="145"/>
      <c r="C25" s="146"/>
      <c r="D25" s="155"/>
      <c r="E25" s="148" t="str">
        <f t="shared" si="0"/>
        <v/>
      </c>
      <c r="F25" s="146"/>
      <c r="G25" s="156"/>
      <c r="H25" s="156"/>
      <c r="I25" s="149"/>
      <c r="J25" s="150"/>
      <c r="K25" s="146"/>
      <c r="L25" s="146"/>
      <c r="M25" s="149"/>
      <c r="N25" s="149"/>
      <c r="O25" s="151"/>
      <c r="P25" s="157" t="str">
        <f t="shared" si="1"/>
        <v/>
      </c>
      <c r="Q25" s="153" t="str">
        <f t="shared" si="2"/>
        <v/>
      </c>
      <c r="R25" s="148" t="str">
        <f t="shared" si="3"/>
        <v/>
      </c>
      <c r="S25" s="154" t="str">
        <f t="shared" si="4"/>
        <v/>
      </c>
      <c r="T25" s="92"/>
      <c r="V25" s="188" t="str">
        <f t="shared" si="5"/>
        <v>0</v>
      </c>
      <c r="X25" s="139" t="str">
        <f t="shared" si="6"/>
        <v/>
      </c>
      <c r="Y25" s="224" t="str">
        <f t="shared" si="7"/>
        <v/>
      </c>
    </row>
    <row r="26" spans="1:32" ht="15" customHeight="1">
      <c r="B26" s="145"/>
      <c r="C26" s="146"/>
      <c r="D26" s="155"/>
      <c r="E26" s="148" t="str">
        <f t="shared" si="0"/>
        <v/>
      </c>
      <c r="F26" s="146"/>
      <c r="G26" s="156"/>
      <c r="H26" s="156"/>
      <c r="I26" s="149"/>
      <c r="J26" s="150"/>
      <c r="K26" s="146"/>
      <c r="L26" s="146"/>
      <c r="M26" s="149"/>
      <c r="N26" s="149"/>
      <c r="O26" s="151"/>
      <c r="P26" s="157" t="str">
        <f t="shared" si="1"/>
        <v/>
      </c>
      <c r="Q26" s="153" t="str">
        <f t="shared" si="2"/>
        <v/>
      </c>
      <c r="R26" s="148" t="str">
        <f t="shared" si="3"/>
        <v/>
      </c>
      <c r="S26" s="154" t="str">
        <f t="shared" si="4"/>
        <v/>
      </c>
      <c r="T26" s="93"/>
      <c r="V26" s="188" t="str">
        <f t="shared" si="5"/>
        <v>0</v>
      </c>
      <c r="X26" s="139" t="str">
        <f t="shared" si="6"/>
        <v/>
      </c>
      <c r="Y26" s="224" t="str">
        <f t="shared" si="7"/>
        <v/>
      </c>
    </row>
    <row r="27" spans="1:32" ht="15" customHeight="1">
      <c r="B27" s="145"/>
      <c r="C27" s="146"/>
      <c r="D27" s="155"/>
      <c r="E27" s="148" t="str">
        <f t="shared" si="0"/>
        <v/>
      </c>
      <c r="F27" s="146"/>
      <c r="G27" s="146"/>
      <c r="H27" s="156"/>
      <c r="I27" s="149"/>
      <c r="J27" s="150"/>
      <c r="K27" s="146"/>
      <c r="L27" s="146"/>
      <c r="M27" s="149"/>
      <c r="N27" s="149"/>
      <c r="O27" s="151"/>
      <c r="P27" s="152" t="str">
        <f t="shared" si="1"/>
        <v/>
      </c>
      <c r="Q27" s="153" t="str">
        <f t="shared" si="2"/>
        <v/>
      </c>
      <c r="R27" s="148" t="str">
        <f t="shared" si="3"/>
        <v/>
      </c>
      <c r="S27" s="154" t="str">
        <f t="shared" si="4"/>
        <v/>
      </c>
      <c r="T27" s="93"/>
      <c r="V27" s="188" t="str">
        <f t="shared" si="5"/>
        <v>0</v>
      </c>
      <c r="X27" s="139" t="str">
        <f t="shared" si="6"/>
        <v/>
      </c>
      <c r="Y27" s="224" t="str">
        <f t="shared" si="7"/>
        <v/>
      </c>
    </row>
    <row r="28" spans="1:32" ht="15" customHeight="1" thickBot="1">
      <c r="B28" s="145"/>
      <c r="C28" s="146"/>
      <c r="D28" s="155"/>
      <c r="E28" s="148" t="str">
        <f t="shared" si="0"/>
        <v/>
      </c>
      <c r="F28" s="146"/>
      <c r="G28" s="158"/>
      <c r="H28" s="159"/>
      <c r="I28" s="160"/>
      <c r="J28" s="161"/>
      <c r="K28" s="158"/>
      <c r="L28" s="158"/>
      <c r="M28" s="160"/>
      <c r="N28" s="160"/>
      <c r="O28" s="162"/>
      <c r="P28" s="163" t="str">
        <f t="shared" si="1"/>
        <v/>
      </c>
      <c r="Q28" s="153" t="str">
        <f t="shared" si="2"/>
        <v/>
      </c>
      <c r="R28" s="148" t="str">
        <f t="shared" si="3"/>
        <v/>
      </c>
      <c r="S28" s="154" t="str">
        <f t="shared" si="4"/>
        <v/>
      </c>
      <c r="T28" s="93"/>
      <c r="V28" s="188" t="str">
        <f t="shared" si="5"/>
        <v>0</v>
      </c>
      <c r="X28" s="139" t="str">
        <f t="shared" si="6"/>
        <v/>
      </c>
      <c r="Y28" s="224" t="str">
        <f t="shared" si="7"/>
        <v/>
      </c>
    </row>
    <row r="29" spans="1:32" ht="15" customHeight="1" thickBot="1">
      <c r="B29" s="304" t="s">
        <v>69</v>
      </c>
      <c r="C29" s="311"/>
      <c r="D29" s="311"/>
      <c r="E29" s="311"/>
      <c r="F29" s="311"/>
      <c r="G29" s="78">
        <f>SUMIF($F15:$F28,"&lt;&gt;DFA",G15:G28)</f>
        <v>0</v>
      </c>
      <c r="H29" s="37">
        <f>SUMIF($F15:$F28,"&lt;&gt;DFA",H15:H28)</f>
        <v>0</v>
      </c>
      <c r="I29" s="369" t="str">
        <f>CONCATENATE(TEXT(COUNTIFS($F15:$F28,"&lt;&gt;DFA",$I15:$I28,"E*"),0),"E, ",TEXT(COUNTIFS($F15:$F28,"&lt;&gt;DFA",$I15:$I28,"C"),0),"C, ",TEXT(COUNTIFS($F15:$F28,"&lt;&gt;DFA",$I15:$I28,"V"),0),"V")</f>
        <v>0E, 0C, 0V</v>
      </c>
      <c r="J29" s="71">
        <f>SUMIF($F15:$F28,"&lt;&gt;DFA",J15:J28)</f>
        <v>0</v>
      </c>
      <c r="K29" s="72">
        <f t="shared" ref="K29:S29" si="8">SUMIF($F15:$F28,"&lt;&gt;DFA",K15:K28)</f>
        <v>0</v>
      </c>
      <c r="L29" s="72">
        <f t="shared" si="8"/>
        <v>0</v>
      </c>
      <c r="M29" s="72">
        <f t="shared" si="8"/>
        <v>0</v>
      </c>
      <c r="N29" s="72">
        <f t="shared" si="8"/>
        <v>0</v>
      </c>
      <c r="O29" s="73">
        <f t="shared" si="8"/>
        <v>0</v>
      </c>
      <c r="P29" s="71">
        <f t="shared" si="8"/>
        <v>0</v>
      </c>
      <c r="Q29" s="72">
        <f t="shared" si="8"/>
        <v>0</v>
      </c>
      <c r="R29" s="72">
        <f t="shared" si="8"/>
        <v>0</v>
      </c>
      <c r="S29" s="73">
        <f t="shared" si="8"/>
        <v>0</v>
      </c>
      <c r="T29" s="329"/>
      <c r="X29" s="139">
        <f t="shared" ref="X29:Y29" si="9">SUMIF($F15:$F28,"&lt;&gt;DFA",X15:X28)</f>
        <v>0</v>
      </c>
      <c r="Y29" s="224">
        <f t="shared" si="9"/>
        <v>0</v>
      </c>
    </row>
    <row r="30" spans="1:32" ht="15" customHeight="1" thickBot="1">
      <c r="B30" s="305"/>
      <c r="C30" s="340"/>
      <c r="D30" s="340"/>
      <c r="E30" s="340"/>
      <c r="F30" s="341"/>
      <c r="G30" s="310">
        <f>SUM(G29:H29)</f>
        <v>0</v>
      </c>
      <c r="H30" s="360"/>
      <c r="I30" s="370"/>
      <c r="J30" s="359">
        <f>SUM(J29:O29)</f>
        <v>0</v>
      </c>
      <c r="K30" s="354"/>
      <c r="L30" s="354"/>
      <c r="M30" s="354"/>
      <c r="N30" s="354"/>
      <c r="O30" s="355"/>
      <c r="P30" s="310">
        <f>SUM(P29:Q29)</f>
        <v>0</v>
      </c>
      <c r="Q30" s="360"/>
      <c r="R30" s="354">
        <f>SUM(R29:S29)</f>
        <v>0</v>
      </c>
      <c r="S30" s="355"/>
      <c r="T30" s="330"/>
    </row>
    <row r="31" spans="1:32" ht="15" customHeight="1" thickBot="1">
      <c r="B31" s="336" t="s">
        <v>134</v>
      </c>
      <c r="C31" s="337"/>
      <c r="D31" s="337"/>
      <c r="E31" s="337"/>
      <c r="F31" s="337"/>
      <c r="G31" s="337"/>
      <c r="H31" s="337"/>
      <c r="I31" s="337"/>
      <c r="J31" s="337"/>
      <c r="K31" s="337"/>
      <c r="L31" s="337"/>
      <c r="M31" s="337"/>
      <c r="N31" s="337"/>
      <c r="O31" s="337"/>
      <c r="P31" s="337"/>
      <c r="Q31" s="337"/>
      <c r="R31" s="337"/>
      <c r="S31" s="338"/>
      <c r="T31" s="330"/>
      <c r="X31" s="222" t="s">
        <v>107</v>
      </c>
      <c r="Y31" s="223" t="s">
        <v>106</v>
      </c>
    </row>
    <row r="32" spans="1:32" ht="15" customHeight="1">
      <c r="B32" s="150" t="e" cm="1" vm="1">
        <f t="array" ref="B32">_xlfn.SEQUENCE(COUNTA(D32:D45))</f>
        <v>#VALUE!</v>
      </c>
      <c r="C32" s="146"/>
      <c r="D32" s="147"/>
      <c r="E32" s="148" t="str">
        <f>IF($D32&lt;&gt;"",CONCATENATE($V$5,8,$V32,$B32,$C32),"")</f>
        <v/>
      </c>
      <c r="F32" s="146"/>
      <c r="G32" s="146"/>
      <c r="H32" s="146"/>
      <c r="I32" s="149"/>
      <c r="J32" s="191"/>
      <c r="K32" s="192"/>
      <c r="L32" s="192"/>
      <c r="M32" s="192"/>
      <c r="N32" s="192"/>
      <c r="O32" s="193"/>
      <c r="P32" s="152" t="str">
        <f>IF($J32&lt;&gt;"",$J32*14,"")</f>
        <v/>
      </c>
      <c r="Q32" s="152" t="str">
        <f>IF(SUM($K32:$O32)&lt;&gt;0,SUM($K32:$O32)*14,"")</f>
        <v/>
      </c>
      <c r="R32" s="152" t="str">
        <f>IF(SUM($P32:$Q32)&lt;&gt;0,SUM($P32:$Q32),"")</f>
        <v/>
      </c>
      <c r="S32" s="152" t="str">
        <f>IF(($G32+$H32)&lt;&gt;0,($G32+$H32)*25-$R32,"")</f>
        <v/>
      </c>
      <c r="T32" s="93"/>
      <c r="V32" s="188" t="e" vm="2">
        <f>IF(B32&lt;=9,"0","")</f>
        <v>#VALUE!</v>
      </c>
      <c r="X32" s="139" t="str">
        <f>IF(SUM($K32,$L32,$N32)&lt;&gt;0,SUM($K32,$L32,$N32)*14,"")</f>
        <v/>
      </c>
      <c r="Y32" s="224" t="str">
        <f>IF(SUM($M32,$O32)&lt;&gt;0,SUM($M32,$O32)*14,"")</f>
        <v/>
      </c>
    </row>
    <row r="33" spans="1:32" ht="15" customHeight="1">
      <c r="A33" s="83"/>
      <c r="B33" s="166"/>
      <c r="C33" s="146"/>
      <c r="D33" s="147"/>
      <c r="E33" s="148" t="str">
        <f t="shared" ref="E33:E44" si="10">IF($D33&lt;&gt;"",CONCATENATE($V$5,8,$V33,$B33,$C33),"")</f>
        <v/>
      </c>
      <c r="F33" s="146"/>
      <c r="G33" s="146"/>
      <c r="H33" s="146"/>
      <c r="I33" s="149"/>
      <c r="J33" s="150"/>
      <c r="K33" s="146"/>
      <c r="L33" s="146"/>
      <c r="M33" s="146"/>
      <c r="N33" s="146"/>
      <c r="O33" s="151"/>
      <c r="P33" s="152" t="str">
        <f t="shared" ref="P33:P44" si="11">IF($J33&lt;&gt;"",$J33*14,"")</f>
        <v/>
      </c>
      <c r="Q33" s="152" t="str">
        <f t="shared" ref="Q33:Q44" si="12">IF(SUM($K33:$O33)&lt;&gt;0,SUM($K33:$O33)*14,"")</f>
        <v/>
      </c>
      <c r="R33" s="152" t="str">
        <f t="shared" ref="R33:R44" si="13">IF(SUM($P33:$Q33)&lt;&gt;0,SUM($P33:$Q33),"")</f>
        <v/>
      </c>
      <c r="S33" s="152" t="str">
        <f t="shared" ref="S33:S44" si="14">IF(($G33+$H33)&lt;&gt;0,($G33+$H33)*25-$R33,"")</f>
        <v/>
      </c>
      <c r="T33" s="93"/>
      <c r="U33" s="186"/>
      <c r="V33" s="188" t="str">
        <f t="shared" ref="V33:V44" si="15">IF(B33&lt;=9,"0","")</f>
        <v>0</v>
      </c>
      <c r="W33" s="186"/>
      <c r="X33" s="139" t="str">
        <f t="shared" ref="X33:X44" si="16">IF(SUM($K33,$L33,$N33)&lt;&gt;0,SUM($K33,$L33,$N33)*14,"")</f>
        <v/>
      </c>
      <c r="Y33" s="224" t="str">
        <f t="shared" ref="Y33:Y44" si="17">IF(SUM($M33,$O33)&lt;&gt;0,SUM($M33,$O33)*14,"")</f>
        <v/>
      </c>
      <c r="Z33" s="186"/>
      <c r="AA33" s="186"/>
      <c r="AB33" s="186"/>
      <c r="AC33" s="186"/>
      <c r="AD33" s="186"/>
      <c r="AE33" s="186"/>
      <c r="AF33" s="186"/>
    </row>
    <row r="34" spans="1:32" s="96" customFormat="1" ht="15" customHeight="1">
      <c r="A34" s="94"/>
      <c r="B34" s="166"/>
      <c r="C34" s="146"/>
      <c r="D34" s="147"/>
      <c r="E34" s="148" t="str">
        <f t="shared" si="10"/>
        <v/>
      </c>
      <c r="F34" s="146"/>
      <c r="G34" s="146"/>
      <c r="H34" s="146"/>
      <c r="I34" s="149"/>
      <c r="J34" s="150"/>
      <c r="K34" s="146"/>
      <c r="L34" s="146"/>
      <c r="M34" s="146"/>
      <c r="N34" s="146"/>
      <c r="O34" s="151"/>
      <c r="P34" s="152" t="str">
        <f t="shared" si="11"/>
        <v/>
      </c>
      <c r="Q34" s="152" t="str">
        <f t="shared" si="12"/>
        <v/>
      </c>
      <c r="R34" s="152" t="str">
        <f t="shared" si="13"/>
        <v/>
      </c>
      <c r="S34" s="152" t="str">
        <f t="shared" si="14"/>
        <v/>
      </c>
      <c r="T34" s="136"/>
      <c r="U34" s="187"/>
      <c r="V34" s="188" t="str">
        <f t="shared" si="15"/>
        <v>0</v>
      </c>
      <c r="W34" s="187"/>
      <c r="X34" s="139" t="str">
        <f t="shared" si="16"/>
        <v/>
      </c>
      <c r="Y34" s="224" t="str">
        <f t="shared" si="17"/>
        <v/>
      </c>
      <c r="Z34" s="187"/>
      <c r="AA34" s="187"/>
      <c r="AB34" s="187"/>
      <c r="AC34" s="187"/>
      <c r="AD34" s="187"/>
      <c r="AE34" s="187"/>
      <c r="AF34" s="187"/>
    </row>
    <row r="35" spans="1:32" ht="15" customHeight="1">
      <c r="B35" s="166"/>
      <c r="C35" s="146"/>
      <c r="D35" s="147"/>
      <c r="E35" s="148" t="str">
        <f t="shared" si="10"/>
        <v/>
      </c>
      <c r="F35" s="146"/>
      <c r="G35" s="146"/>
      <c r="H35" s="146"/>
      <c r="I35" s="149"/>
      <c r="J35" s="150"/>
      <c r="K35" s="146"/>
      <c r="L35" s="146"/>
      <c r="M35" s="146"/>
      <c r="N35" s="146"/>
      <c r="O35" s="151"/>
      <c r="P35" s="152" t="str">
        <f t="shared" si="11"/>
        <v/>
      </c>
      <c r="Q35" s="152" t="str">
        <f t="shared" si="12"/>
        <v/>
      </c>
      <c r="R35" s="152" t="str">
        <f t="shared" si="13"/>
        <v/>
      </c>
      <c r="S35" s="152" t="str">
        <f t="shared" si="14"/>
        <v/>
      </c>
      <c r="T35" s="93"/>
      <c r="V35" s="188" t="str">
        <f t="shared" si="15"/>
        <v>0</v>
      </c>
      <c r="X35" s="139" t="str">
        <f t="shared" si="16"/>
        <v/>
      </c>
      <c r="Y35" s="224" t="str">
        <f t="shared" si="17"/>
        <v/>
      </c>
    </row>
    <row r="36" spans="1:32" ht="15" customHeight="1">
      <c r="B36" s="166"/>
      <c r="C36" s="146"/>
      <c r="D36" s="147"/>
      <c r="E36" s="148" t="str">
        <f t="shared" si="10"/>
        <v/>
      </c>
      <c r="F36" s="146"/>
      <c r="G36" s="146"/>
      <c r="H36" s="146"/>
      <c r="I36" s="149"/>
      <c r="J36" s="150"/>
      <c r="K36" s="146"/>
      <c r="L36" s="146"/>
      <c r="M36" s="146"/>
      <c r="N36" s="146"/>
      <c r="O36" s="151"/>
      <c r="P36" s="152" t="str">
        <f t="shared" si="11"/>
        <v/>
      </c>
      <c r="Q36" s="152" t="str">
        <f t="shared" si="12"/>
        <v/>
      </c>
      <c r="R36" s="152" t="str">
        <f t="shared" si="13"/>
        <v/>
      </c>
      <c r="S36" s="152" t="str">
        <f t="shared" si="14"/>
        <v/>
      </c>
      <c r="T36" s="92"/>
      <c r="V36" s="188" t="str">
        <f t="shared" si="15"/>
        <v>0</v>
      </c>
      <c r="X36" s="139" t="str">
        <f t="shared" si="16"/>
        <v/>
      </c>
      <c r="Y36" s="224" t="str">
        <f t="shared" si="17"/>
        <v/>
      </c>
    </row>
    <row r="37" spans="1:32" s="96" customFormat="1" ht="15" customHeight="1">
      <c r="A37" s="94"/>
      <c r="B37" s="166"/>
      <c r="C37" s="146"/>
      <c r="D37" s="147"/>
      <c r="E37" s="148" t="str">
        <f t="shared" si="10"/>
        <v/>
      </c>
      <c r="F37" s="146"/>
      <c r="G37" s="146"/>
      <c r="H37" s="146"/>
      <c r="I37" s="149"/>
      <c r="J37" s="150"/>
      <c r="K37" s="146"/>
      <c r="L37" s="146"/>
      <c r="M37" s="146"/>
      <c r="N37" s="146"/>
      <c r="O37" s="151"/>
      <c r="P37" s="152" t="str">
        <f t="shared" si="11"/>
        <v/>
      </c>
      <c r="Q37" s="152" t="str">
        <f t="shared" si="12"/>
        <v/>
      </c>
      <c r="R37" s="152" t="str">
        <f t="shared" si="13"/>
        <v/>
      </c>
      <c r="S37" s="152" t="str">
        <f t="shared" si="14"/>
        <v/>
      </c>
      <c r="T37" s="95"/>
      <c r="U37" s="187"/>
      <c r="V37" s="188" t="str">
        <f t="shared" si="15"/>
        <v>0</v>
      </c>
      <c r="W37" s="187"/>
      <c r="X37" s="139" t="str">
        <f t="shared" si="16"/>
        <v/>
      </c>
      <c r="Y37" s="224" t="str">
        <f t="shared" si="17"/>
        <v/>
      </c>
      <c r="Z37" s="187"/>
      <c r="AA37" s="187"/>
      <c r="AB37" s="187"/>
      <c r="AC37" s="187"/>
      <c r="AD37" s="187"/>
      <c r="AE37" s="187"/>
      <c r="AF37" s="187"/>
    </row>
    <row r="38" spans="1:32" ht="15" customHeight="1">
      <c r="B38" s="166"/>
      <c r="C38" s="146"/>
      <c r="D38" s="147"/>
      <c r="E38" s="148" t="str">
        <f t="shared" si="10"/>
        <v/>
      </c>
      <c r="F38" s="146"/>
      <c r="G38" s="146"/>
      <c r="H38" s="146"/>
      <c r="I38" s="149"/>
      <c r="J38" s="150"/>
      <c r="K38" s="146"/>
      <c r="L38" s="146"/>
      <c r="M38" s="146"/>
      <c r="N38" s="146"/>
      <c r="O38" s="151"/>
      <c r="P38" s="152" t="str">
        <f t="shared" si="11"/>
        <v/>
      </c>
      <c r="Q38" s="152" t="str">
        <f t="shared" si="12"/>
        <v/>
      </c>
      <c r="R38" s="152" t="str">
        <f t="shared" si="13"/>
        <v/>
      </c>
      <c r="S38" s="152" t="str">
        <f t="shared" si="14"/>
        <v/>
      </c>
      <c r="T38" s="92"/>
      <c r="V38" s="188" t="str">
        <f t="shared" si="15"/>
        <v>0</v>
      </c>
      <c r="X38" s="139" t="str">
        <f t="shared" si="16"/>
        <v/>
      </c>
      <c r="Y38" s="224" t="str">
        <f t="shared" si="17"/>
        <v/>
      </c>
    </row>
    <row r="39" spans="1:32" ht="15" customHeight="1">
      <c r="B39" s="166"/>
      <c r="C39" s="146"/>
      <c r="D39" s="147"/>
      <c r="E39" s="148" t="str">
        <f t="shared" si="10"/>
        <v/>
      </c>
      <c r="F39" s="146"/>
      <c r="G39" s="146"/>
      <c r="H39" s="146"/>
      <c r="I39" s="149" t="s">
        <v>118</v>
      </c>
      <c r="J39" s="150"/>
      <c r="K39" s="146"/>
      <c r="L39" s="146"/>
      <c r="M39" s="146"/>
      <c r="N39" s="146"/>
      <c r="O39" s="151"/>
      <c r="P39" s="152" t="str">
        <f t="shared" si="11"/>
        <v/>
      </c>
      <c r="Q39" s="152" t="str">
        <f t="shared" si="12"/>
        <v/>
      </c>
      <c r="R39" s="152" t="str">
        <f t="shared" si="13"/>
        <v/>
      </c>
      <c r="S39" s="152" t="str">
        <f t="shared" si="14"/>
        <v/>
      </c>
      <c r="T39" s="92"/>
      <c r="V39" s="188" t="str">
        <f t="shared" si="15"/>
        <v>0</v>
      </c>
      <c r="X39" s="139" t="str">
        <f t="shared" si="16"/>
        <v/>
      </c>
      <c r="Y39" s="224" t="str">
        <f t="shared" si="17"/>
        <v/>
      </c>
    </row>
    <row r="40" spans="1:32" ht="15" customHeight="1">
      <c r="B40" s="166"/>
      <c r="C40" s="146"/>
      <c r="D40" s="147"/>
      <c r="E40" s="148" t="str">
        <f t="shared" si="10"/>
        <v/>
      </c>
      <c r="F40" s="146"/>
      <c r="G40" s="146"/>
      <c r="H40" s="146"/>
      <c r="I40" s="149"/>
      <c r="J40" s="150"/>
      <c r="K40" s="146"/>
      <c r="L40" s="146"/>
      <c r="M40" s="146"/>
      <c r="N40" s="146"/>
      <c r="O40" s="151"/>
      <c r="P40" s="152" t="str">
        <f t="shared" si="11"/>
        <v/>
      </c>
      <c r="Q40" s="152" t="str">
        <f t="shared" si="12"/>
        <v/>
      </c>
      <c r="R40" s="152" t="str">
        <f t="shared" si="13"/>
        <v/>
      </c>
      <c r="S40" s="152" t="str">
        <f t="shared" si="14"/>
        <v/>
      </c>
      <c r="T40" s="92"/>
      <c r="V40" s="188" t="str">
        <f t="shared" si="15"/>
        <v>0</v>
      </c>
      <c r="X40" s="139" t="str">
        <f t="shared" si="16"/>
        <v/>
      </c>
      <c r="Y40" s="224" t="str">
        <f t="shared" si="17"/>
        <v/>
      </c>
    </row>
    <row r="41" spans="1:32" ht="15" customHeight="1">
      <c r="B41" s="166"/>
      <c r="C41" s="146"/>
      <c r="D41" s="147"/>
      <c r="E41" s="148" t="str">
        <f t="shared" si="10"/>
        <v/>
      </c>
      <c r="F41" s="146"/>
      <c r="G41" s="146"/>
      <c r="H41" s="146"/>
      <c r="I41" s="149"/>
      <c r="J41" s="150"/>
      <c r="K41" s="146"/>
      <c r="L41" s="146"/>
      <c r="M41" s="146"/>
      <c r="N41" s="146"/>
      <c r="O41" s="151"/>
      <c r="P41" s="152" t="str">
        <f t="shared" si="11"/>
        <v/>
      </c>
      <c r="Q41" s="152" t="str">
        <f t="shared" si="12"/>
        <v/>
      </c>
      <c r="R41" s="152" t="str">
        <f t="shared" si="13"/>
        <v/>
      </c>
      <c r="S41" s="152" t="str">
        <f t="shared" si="14"/>
        <v/>
      </c>
      <c r="T41" s="92"/>
      <c r="V41" s="188" t="str">
        <f t="shared" si="15"/>
        <v>0</v>
      </c>
      <c r="X41" s="139" t="str">
        <f t="shared" si="16"/>
        <v/>
      </c>
      <c r="Y41" s="224" t="str">
        <f t="shared" si="17"/>
        <v/>
      </c>
    </row>
    <row r="42" spans="1:32" ht="15" customHeight="1">
      <c r="B42" s="166"/>
      <c r="C42" s="146"/>
      <c r="D42" s="147"/>
      <c r="E42" s="148" t="str">
        <f t="shared" si="10"/>
        <v/>
      </c>
      <c r="F42" s="146"/>
      <c r="G42" s="146"/>
      <c r="H42" s="146"/>
      <c r="I42" s="149"/>
      <c r="J42" s="150"/>
      <c r="K42" s="146"/>
      <c r="L42" s="146"/>
      <c r="M42" s="146"/>
      <c r="N42" s="146"/>
      <c r="O42" s="151"/>
      <c r="P42" s="152" t="str">
        <f t="shared" si="11"/>
        <v/>
      </c>
      <c r="Q42" s="152" t="str">
        <f t="shared" si="12"/>
        <v/>
      </c>
      <c r="R42" s="152" t="str">
        <f t="shared" si="13"/>
        <v/>
      </c>
      <c r="S42" s="152" t="str">
        <f t="shared" si="14"/>
        <v/>
      </c>
      <c r="T42" s="92"/>
      <c r="V42" s="188" t="str">
        <f t="shared" si="15"/>
        <v>0</v>
      </c>
      <c r="X42" s="139" t="str">
        <f t="shared" si="16"/>
        <v/>
      </c>
      <c r="Y42" s="224" t="str">
        <f t="shared" si="17"/>
        <v/>
      </c>
    </row>
    <row r="43" spans="1:32" ht="15" customHeight="1">
      <c r="B43" s="166"/>
      <c r="C43" s="146"/>
      <c r="D43" s="147"/>
      <c r="E43" s="148" t="str">
        <f t="shared" si="10"/>
        <v/>
      </c>
      <c r="F43" s="146"/>
      <c r="G43" s="146"/>
      <c r="H43" s="146"/>
      <c r="I43" s="149"/>
      <c r="J43" s="150"/>
      <c r="K43" s="146"/>
      <c r="L43" s="146"/>
      <c r="M43" s="146"/>
      <c r="N43" s="146"/>
      <c r="O43" s="151"/>
      <c r="P43" s="152" t="str">
        <f t="shared" si="11"/>
        <v/>
      </c>
      <c r="Q43" s="152" t="str">
        <f t="shared" si="12"/>
        <v/>
      </c>
      <c r="R43" s="152" t="str">
        <f t="shared" si="13"/>
        <v/>
      </c>
      <c r="S43" s="152" t="str">
        <f t="shared" si="14"/>
        <v/>
      </c>
      <c r="T43" s="92"/>
      <c r="V43" s="188" t="str">
        <f t="shared" si="15"/>
        <v>0</v>
      </c>
      <c r="X43" s="139" t="str">
        <f t="shared" si="16"/>
        <v/>
      </c>
      <c r="Y43" s="224" t="str">
        <f t="shared" si="17"/>
        <v/>
      </c>
    </row>
    <row r="44" spans="1:32" ht="15" customHeight="1" thickBot="1">
      <c r="B44" s="166"/>
      <c r="C44" s="146"/>
      <c r="D44" s="147"/>
      <c r="E44" s="148" t="str">
        <f t="shared" si="10"/>
        <v/>
      </c>
      <c r="F44" s="146"/>
      <c r="G44" s="146"/>
      <c r="H44" s="146"/>
      <c r="I44" s="149"/>
      <c r="J44" s="194"/>
      <c r="K44" s="195"/>
      <c r="L44" s="195"/>
      <c r="M44" s="195"/>
      <c r="N44" s="195"/>
      <c r="O44" s="196"/>
      <c r="P44" s="152" t="str">
        <f t="shared" si="11"/>
        <v/>
      </c>
      <c r="Q44" s="152" t="str">
        <f t="shared" si="12"/>
        <v/>
      </c>
      <c r="R44" s="152" t="str">
        <f t="shared" si="13"/>
        <v/>
      </c>
      <c r="S44" s="152" t="str">
        <f t="shared" si="14"/>
        <v/>
      </c>
      <c r="T44" s="92"/>
      <c r="V44" s="188" t="str">
        <f t="shared" si="15"/>
        <v>0</v>
      </c>
      <c r="X44" s="139" t="str">
        <f t="shared" si="16"/>
        <v/>
      </c>
      <c r="Y44" s="224" t="str">
        <f t="shared" si="17"/>
        <v/>
      </c>
    </row>
    <row r="45" spans="1:32" ht="15" customHeight="1" thickBot="1">
      <c r="B45" s="304" t="s">
        <v>69</v>
      </c>
      <c r="C45" s="311"/>
      <c r="D45" s="311"/>
      <c r="E45" s="311"/>
      <c r="F45" s="339"/>
      <c r="G45" s="167">
        <f>SUMIF($F32:$F44,"&lt;&gt;DFA",G32:G44)</f>
        <v>0</v>
      </c>
      <c r="H45" s="168">
        <f>SUMIF($F31:$F44,"&lt;&gt;DFA",H31:H44)</f>
        <v>0</v>
      </c>
      <c r="I45" s="365" t="str">
        <f>CONCATENATE(TEXT(COUNTIFS($F32:$F44,"&lt;&gt;DFA",$I32:$I44,"E*"),0),"E, ",TEXT(COUNTIFS($F32:$F44,"&lt;&gt;DFA",$I32:$I44,"C"),0),"C, ",TEXT(COUNTIFS($F32:$F44,"&lt;&gt;DFA",$I32:$I44,"V"),0),"V")</f>
        <v>1E, 0C, 0V</v>
      </c>
      <c r="J45" s="71">
        <f>SUMIF($F32:$F44,"&lt;&gt;DFA",J32:J44)</f>
        <v>0</v>
      </c>
      <c r="K45" s="72">
        <f t="shared" ref="K45:S45" si="18">SUMIF($F32:$F44,"&lt;&gt;DFA",K32:K44)</f>
        <v>0</v>
      </c>
      <c r="L45" s="72">
        <f t="shared" si="18"/>
        <v>0</v>
      </c>
      <c r="M45" s="72">
        <f t="shared" si="18"/>
        <v>0</v>
      </c>
      <c r="N45" s="72">
        <f t="shared" si="18"/>
        <v>0</v>
      </c>
      <c r="O45" s="73">
        <f t="shared" si="18"/>
        <v>0</v>
      </c>
      <c r="P45" s="253">
        <f t="shared" si="18"/>
        <v>0</v>
      </c>
      <c r="Q45" s="72">
        <f t="shared" si="18"/>
        <v>0</v>
      </c>
      <c r="R45" s="72">
        <f t="shared" si="18"/>
        <v>0</v>
      </c>
      <c r="S45" s="73">
        <f t="shared" si="18"/>
        <v>0</v>
      </c>
      <c r="T45" s="331"/>
      <c r="X45" s="139">
        <f>SUMIF($F32:$F44,"&lt;&gt;DFA",X32:X44)</f>
        <v>0</v>
      </c>
      <c r="Y45" s="224">
        <f>SUMIF($F32:$F44,"&lt;&gt;DFA",Y32:Y44)</f>
        <v>0</v>
      </c>
    </row>
    <row r="46" spans="1:32" ht="15" customHeight="1" thickBot="1">
      <c r="B46" s="305"/>
      <c r="C46" s="340"/>
      <c r="D46" s="340"/>
      <c r="E46" s="340"/>
      <c r="F46" s="341"/>
      <c r="G46" s="310">
        <f>SUM(G45:H45)</f>
        <v>0</v>
      </c>
      <c r="H46" s="312"/>
      <c r="I46" s="366"/>
      <c r="J46" s="359">
        <f>SUM(J45:O45)</f>
        <v>0</v>
      </c>
      <c r="K46" s="354"/>
      <c r="L46" s="354"/>
      <c r="M46" s="354"/>
      <c r="N46" s="354"/>
      <c r="O46" s="355"/>
      <c r="P46" s="361">
        <f>SUM(P45:Q45)</f>
        <v>0</v>
      </c>
      <c r="Q46" s="362"/>
      <c r="R46" s="354">
        <f>SUM(R45:S45)</f>
        <v>0</v>
      </c>
      <c r="S46" s="355"/>
      <c r="T46" s="332"/>
    </row>
    <row r="47" spans="1:32" ht="15" customHeight="1" thickBot="1">
      <c r="B47" s="304" t="s">
        <v>70</v>
      </c>
      <c r="C47" s="311"/>
      <c r="D47" s="311"/>
      <c r="E47" s="311"/>
      <c r="F47" s="339"/>
      <c r="G47" s="197">
        <f>G29+G45</f>
        <v>0</v>
      </c>
      <c r="H47" s="198">
        <f>H29+H45</f>
        <v>0</v>
      </c>
      <c r="I47" s="365" t="str">
        <f>CONCATENATE(TEXT(COUNTIFS($F15:$F28,"&lt;&gt;DFA",$I15:$I28,"E*")+COUNTIFS($F32:$F44,"&lt;&gt;DFA",$I32:$I44,"E*"),0),"E, ",TEXT(COUNTIFS($F15:$F28,"&lt;&gt;DFA",$I15:$I28,"C")+COUNTIFS($F32:$F44,"&lt;&gt;DFA",$I32:$I44,"C"),0),"C, ",TEXT(COUNTIFS($F15:$F28,"&lt;&gt;DFA",$I15:$I28,"V")+COUNTIFS($F32:$F44,"&lt;&gt;DFA",$I32:$I44,"V"),0),"V")</f>
        <v>1E, 0C, 0V</v>
      </c>
      <c r="J47" s="285">
        <f t="shared" ref="J47:R47" si="19">J29+J45</f>
        <v>0</v>
      </c>
      <c r="K47" s="200">
        <f t="shared" si="19"/>
        <v>0</v>
      </c>
      <c r="L47" s="200">
        <f t="shared" si="19"/>
        <v>0</v>
      </c>
      <c r="M47" s="200">
        <f t="shared" si="19"/>
        <v>0</v>
      </c>
      <c r="N47" s="200">
        <f t="shared" si="19"/>
        <v>0</v>
      </c>
      <c r="O47" s="286">
        <f t="shared" si="19"/>
        <v>0</v>
      </c>
      <c r="P47" s="199">
        <f>P29+P45</f>
        <v>0</v>
      </c>
      <c r="Q47" s="200">
        <f t="shared" si="19"/>
        <v>0</v>
      </c>
      <c r="R47" s="199">
        <f t="shared" si="19"/>
        <v>0</v>
      </c>
      <c r="S47" s="286">
        <f>S29+S45</f>
        <v>0</v>
      </c>
      <c r="T47" s="332"/>
      <c r="X47" s="138">
        <f>SUM(X29,X45)</f>
        <v>0</v>
      </c>
      <c r="Y47" s="138">
        <f>SUM(Y29,Y45)</f>
        <v>0</v>
      </c>
    </row>
    <row r="48" spans="1:32" ht="15" customHeight="1" thickBot="1">
      <c r="B48" s="305"/>
      <c r="C48" s="340"/>
      <c r="D48" s="340"/>
      <c r="E48" s="340"/>
      <c r="F48" s="341"/>
      <c r="G48" s="336">
        <f>G30+G46</f>
        <v>0</v>
      </c>
      <c r="H48" s="338"/>
      <c r="I48" s="366"/>
      <c r="J48" s="356">
        <f>J30+J46</f>
        <v>0</v>
      </c>
      <c r="K48" s="357"/>
      <c r="L48" s="357"/>
      <c r="M48" s="357"/>
      <c r="N48" s="357"/>
      <c r="O48" s="358"/>
      <c r="P48" s="363">
        <f>SUM(P47:Q47)</f>
        <v>0</v>
      </c>
      <c r="Q48" s="364"/>
      <c r="R48" s="357">
        <f>R30+R46</f>
        <v>0</v>
      </c>
      <c r="S48" s="358"/>
      <c r="T48" s="332"/>
    </row>
    <row r="49" spans="2:17" ht="15" customHeight="1"/>
    <row r="50" spans="2:17" ht="15" customHeight="1" thickBot="1">
      <c r="I50" s="57" t="s">
        <v>107</v>
      </c>
      <c r="J50" s="58" t="s">
        <v>113</v>
      </c>
      <c r="K50" s="7"/>
      <c r="L50" s="7"/>
      <c r="M50" s="7"/>
      <c r="N50" s="7"/>
      <c r="O50" s="7"/>
      <c r="P50" s="7"/>
      <c r="Q50" s="7"/>
    </row>
    <row r="51" spans="2:17" ht="15" customHeight="1">
      <c r="B51" s="347" t="s">
        <v>0</v>
      </c>
      <c r="C51" s="350" t="s">
        <v>200</v>
      </c>
      <c r="D51" s="350" t="s">
        <v>26</v>
      </c>
      <c r="E51" s="352" t="s">
        <v>3</v>
      </c>
      <c r="I51" s="57" t="s">
        <v>106</v>
      </c>
      <c r="J51" s="58" t="s">
        <v>114</v>
      </c>
      <c r="K51" s="7"/>
      <c r="L51" s="7"/>
      <c r="M51" s="7"/>
      <c r="N51" s="7"/>
      <c r="O51" s="7"/>
      <c r="P51" s="7"/>
      <c r="Q51" s="7"/>
    </row>
    <row r="52" spans="2:17" ht="15" customHeight="1" thickBot="1">
      <c r="B52" s="348"/>
      <c r="C52" s="351"/>
      <c r="D52" s="351"/>
      <c r="E52" s="353"/>
      <c r="I52" s="57" t="s">
        <v>9</v>
      </c>
      <c r="J52" s="7" t="s">
        <v>27</v>
      </c>
      <c r="K52" s="7"/>
      <c r="L52" s="7"/>
      <c r="M52" s="7"/>
      <c r="N52" s="7"/>
      <c r="O52" s="7"/>
      <c r="P52" s="7"/>
      <c r="Q52" s="7"/>
    </row>
    <row r="53" spans="2:17" ht="15" customHeight="1">
      <c r="B53" s="169" t="e" cm="1" vm="1">
        <f t="array" ref="B53">_xlfn.SEQUENCE(COUNTA(D53:D54))</f>
        <v>#VALUE!</v>
      </c>
      <c r="C53" s="174" t="s">
        <v>232</v>
      </c>
      <c r="D53" s="178"/>
      <c r="E53" s="179" t="str">
        <f>IF(_xlfn.XLOOKUP($C53,D$15:D$44,E$15:E$44,"",0)&lt;&gt;"",_xlfn.CONCAT(_xlfn.XLOOKUP($C53,D$15:D$44,E$15:E$44,"",0),1),"")</f>
        <v/>
      </c>
      <c r="I53" s="57" t="s">
        <v>4</v>
      </c>
      <c r="J53" s="7" t="s">
        <v>28</v>
      </c>
      <c r="K53" s="7"/>
      <c r="L53" s="7"/>
      <c r="M53" s="7"/>
      <c r="N53" s="7"/>
      <c r="O53" s="7"/>
      <c r="P53" s="7"/>
      <c r="Q53" s="7"/>
    </row>
    <row r="54" spans="2:17" ht="15" customHeight="1" thickBot="1">
      <c r="B54" s="170"/>
      <c r="C54" s="175"/>
      <c r="D54" s="171"/>
      <c r="E54" s="180" t="str">
        <f>IF(_xlfn.XLOOKUP($C53,D$15:D$44,E$15:E$44,"",0)&lt;&gt;"",_xlfn.CONCAT(_xlfn.XLOOKUP($C53,D$15:D$44,E$15:E$44,"",0),2),"")</f>
        <v/>
      </c>
      <c r="I54" s="57" t="s">
        <v>5</v>
      </c>
      <c r="J54" s="7" t="s">
        <v>29</v>
      </c>
      <c r="K54" s="7"/>
      <c r="L54" s="7"/>
      <c r="M54" s="7"/>
      <c r="N54" s="7"/>
      <c r="O54" s="7"/>
      <c r="P54" s="7"/>
      <c r="Q54" s="7"/>
    </row>
    <row r="55" spans="2:17" ht="15" customHeight="1">
      <c r="B55" s="169" t="e" cm="1" vm="1">
        <f t="array" ref="B55">_xlfn.SEQUENCE(COUNTA(D55:D56))</f>
        <v>#VALUE!</v>
      </c>
      <c r="C55" s="174" t="s">
        <v>238</v>
      </c>
      <c r="D55" s="172"/>
      <c r="E55" s="181" t="str">
        <f>IF(_xlfn.XLOOKUP($C55,D$15:D$44,E$15:E$44,"",0)&lt;&gt;"",_xlfn.CONCAT(_xlfn.XLOOKUP($C55,D$15:D$44,E$15:E$44,"",0),1),"")</f>
        <v/>
      </c>
      <c r="I55" s="57" t="s">
        <v>6</v>
      </c>
      <c r="J55" s="7" t="s">
        <v>30</v>
      </c>
    </row>
    <row r="56" spans="2:17" ht="15" customHeight="1" thickBot="1">
      <c r="B56" s="170"/>
      <c r="C56" s="175"/>
      <c r="D56" s="173"/>
      <c r="E56" s="182" t="str">
        <f>IF(_xlfn.XLOOKUP($C55,D$15:D$44,E$15:E$44,"",0)&lt;&gt;"",_xlfn.CONCAT(_xlfn.XLOOKUP($C55,D$15:D$44,E$15:E$44,"",0),2),"")</f>
        <v/>
      </c>
      <c r="I56" s="57" t="s">
        <v>7</v>
      </c>
      <c r="J56" s="7" t="s">
        <v>31</v>
      </c>
    </row>
    <row r="57" spans="2:17" ht="15" customHeight="1">
      <c r="B57" s="169" t="e" cm="1" vm="1">
        <f t="array" ref="B57">_xlfn.SEQUENCE(COUNTA(D57:D58))</f>
        <v>#VALUE!</v>
      </c>
      <c r="C57" s="177" t="s">
        <v>233</v>
      </c>
      <c r="D57" s="147"/>
      <c r="E57" s="154" t="str">
        <f>IF(_xlfn.XLOOKUP($C57,D$15:D$44,E$15:E$44,"",0)&lt;&gt;"",_xlfn.CONCAT(_xlfn.XLOOKUP($C57,D$15:D$44,E$15:E$44,"",0),1),"")</f>
        <v/>
      </c>
      <c r="I57" s="57" t="s">
        <v>104</v>
      </c>
      <c r="J57" s="58" t="s">
        <v>115</v>
      </c>
      <c r="K57" s="7"/>
      <c r="L57" s="7"/>
      <c r="M57" s="7"/>
      <c r="N57" s="7"/>
      <c r="O57" s="7"/>
      <c r="P57" s="7"/>
      <c r="Q57" s="7"/>
    </row>
    <row r="58" spans="2:17" ht="15" customHeight="1" thickBot="1">
      <c r="B58" s="170"/>
      <c r="C58" s="175"/>
      <c r="D58" s="173"/>
      <c r="E58" s="182" t="str">
        <f>IF(_xlfn.XLOOKUP($C57,D$15:D$44,E$15:E$44,"",0)&lt;&gt;"",_xlfn.CONCAT(_xlfn.XLOOKUP($C57,D$15:D$44,E$15:E$44,"",0),2),"")</f>
        <v/>
      </c>
      <c r="I58" s="57" t="s">
        <v>105</v>
      </c>
      <c r="J58" s="58" t="s">
        <v>116</v>
      </c>
      <c r="K58" s="7"/>
      <c r="L58" s="7"/>
      <c r="M58" s="7"/>
      <c r="N58" s="7"/>
      <c r="O58" s="7"/>
      <c r="P58" s="7"/>
      <c r="Q58" s="7"/>
    </row>
    <row r="59" spans="2:17" ht="15" customHeight="1">
      <c r="B59" s="169" t="e" cm="1" vm="1">
        <f t="array" ref="B59">_xlfn.SEQUENCE(COUNTA(D59:D60))</f>
        <v>#VALUE!</v>
      </c>
      <c r="C59" s="174" t="s">
        <v>234</v>
      </c>
      <c r="D59" s="172"/>
      <c r="E59" s="181" t="str">
        <f>IF(_xlfn.XLOOKUP($C59,D$15:D$44,E$15:E$44,"",0)&lt;&gt;"",_xlfn.CONCAT(_xlfn.XLOOKUP($C59,D$15:D$44,E$15:E$44,"",0),1),"")</f>
        <v/>
      </c>
      <c r="I59" s="57" t="s">
        <v>12</v>
      </c>
      <c r="J59" s="7" t="s">
        <v>32</v>
      </c>
      <c r="K59" s="7"/>
      <c r="L59" s="7"/>
      <c r="M59" s="7"/>
      <c r="N59" s="7"/>
      <c r="O59" s="7"/>
      <c r="P59" s="7"/>
      <c r="Q59" s="7"/>
    </row>
    <row r="60" spans="2:17" ht="15" customHeight="1" thickBot="1">
      <c r="B60" s="170"/>
      <c r="C60" s="175"/>
      <c r="D60" s="173"/>
      <c r="E60" s="182" t="str">
        <f>IF(_xlfn.XLOOKUP($C59,D$15:D$44,E$15:E$44,"",0)&lt;&gt;"",_xlfn.CONCAT(_xlfn.XLOOKUP($C59,D$15:D$44,E$15:E$44,"",0),2),"")</f>
        <v/>
      </c>
      <c r="I60" s="57" t="s">
        <v>13</v>
      </c>
      <c r="J60" s="7" t="s">
        <v>33</v>
      </c>
      <c r="K60" s="7"/>
      <c r="L60" s="7"/>
      <c r="M60" s="7"/>
      <c r="N60" s="7"/>
      <c r="O60" s="7"/>
      <c r="P60" s="7"/>
      <c r="Q60" s="7"/>
    </row>
    <row r="61" spans="2:17" ht="15" customHeight="1">
      <c r="B61" s="169" t="e" cm="1" vm="1">
        <f t="array" ref="B61">_xlfn.SEQUENCE(COUNTA(D61:D62))</f>
        <v>#VALUE!</v>
      </c>
      <c r="C61" s="174" t="s">
        <v>235</v>
      </c>
      <c r="D61" s="172"/>
      <c r="E61" s="181" t="str">
        <f>IF(_xlfn.XLOOKUP($C61,D$15:D$44,E$15:E$44,"",0)&lt;&gt;"",_xlfn.CONCAT(_xlfn.XLOOKUP($C61,D$15:D$44,E$15:E$44,"",0),1),"")</f>
        <v/>
      </c>
      <c r="I61" s="57" t="s">
        <v>10</v>
      </c>
      <c r="J61" s="7" t="s">
        <v>34</v>
      </c>
      <c r="K61" s="7"/>
      <c r="L61" s="7"/>
      <c r="M61" s="7"/>
      <c r="N61" s="7"/>
      <c r="O61" s="7"/>
      <c r="P61" s="7"/>
      <c r="Q61" s="7"/>
    </row>
    <row r="62" spans="2:17" ht="15" customHeight="1" thickBot="1">
      <c r="B62" s="170"/>
      <c r="C62" s="175"/>
      <c r="D62" s="176"/>
      <c r="E62" s="183" t="str">
        <f>IF(_xlfn.XLOOKUP($C61,D$15:D$44,E$15:E$44,"",0)&lt;&gt;"",_xlfn.CONCAT(_xlfn.XLOOKUP($C61,D$15:D$44,E$15:E$44,"",0),2),"")</f>
        <v/>
      </c>
      <c r="I62" s="57" t="s">
        <v>11</v>
      </c>
      <c r="J62" s="7" t="s">
        <v>35</v>
      </c>
      <c r="K62" s="7"/>
      <c r="L62" s="7"/>
      <c r="M62" s="7"/>
      <c r="N62" s="7"/>
      <c r="O62" s="7"/>
      <c r="P62" s="7"/>
      <c r="Q62" s="7"/>
    </row>
    <row r="63" spans="2:17" ht="15" customHeight="1">
      <c r="B63" s="169" t="e" cm="1" vm="1">
        <f t="array" ref="B63">_xlfn.SEQUENCE(COUNTA(D63:D64))</f>
        <v>#VALUE!</v>
      </c>
      <c r="C63" s="174" t="s">
        <v>236</v>
      </c>
      <c r="D63" s="172"/>
      <c r="E63" s="181" t="str">
        <f>IF(_xlfn.XLOOKUP($C63,D$15:D$44,E$15:E$44,"",0)&lt;&gt;"",_xlfn.CONCAT(_xlfn.XLOOKUP($C63,D$15:D$44,E$15:E$44,"",0),1),"")</f>
        <v/>
      </c>
      <c r="I63" s="57" t="s">
        <v>21</v>
      </c>
      <c r="J63" s="7" t="s">
        <v>36</v>
      </c>
      <c r="K63" s="7"/>
      <c r="L63" s="7"/>
      <c r="M63" s="7"/>
      <c r="N63" s="7"/>
      <c r="O63" s="7"/>
      <c r="P63" s="7"/>
      <c r="Q63" s="7"/>
    </row>
    <row r="64" spans="2:17" ht="15" customHeight="1" thickBot="1">
      <c r="B64" s="170"/>
      <c r="C64" s="175"/>
      <c r="D64" s="173"/>
      <c r="E64" s="182" t="str">
        <f>IF(_xlfn.XLOOKUP($C63,D$15:D$44,E$15:E$44,"",0)&lt;&gt;"",_xlfn.CONCAT(_xlfn.XLOOKUP($C63,D$15:D$44,E$15:E$44,"",0),2),"")</f>
        <v/>
      </c>
      <c r="I64" s="57" t="s">
        <v>23</v>
      </c>
      <c r="J64" s="7" t="s">
        <v>189</v>
      </c>
      <c r="K64" s="7"/>
      <c r="L64" s="7"/>
      <c r="M64" s="7"/>
      <c r="N64" s="7"/>
      <c r="O64" s="7"/>
      <c r="P64" s="7"/>
      <c r="Q64" s="7"/>
    </row>
    <row r="65" spans="2:20" ht="15" customHeight="1">
      <c r="B65" s="169" t="e" cm="1" vm="1">
        <f t="array" ref="B65">_xlfn.SEQUENCE(COUNTA(D65:D66))</f>
        <v>#VALUE!</v>
      </c>
      <c r="C65" s="174" t="s">
        <v>237</v>
      </c>
      <c r="D65" s="172"/>
      <c r="E65" s="181" t="str">
        <f>IF(_xlfn.XLOOKUP($C65,D$15:D$44,E$15:E$44,"",0)&lt;&gt;"",_xlfn.CONCAT(_xlfn.XLOOKUP($C65,D$15:D$44,E$15:E$44,"",0),1),"")</f>
        <v/>
      </c>
      <c r="I65" s="57" t="s">
        <v>22</v>
      </c>
      <c r="J65" s="7" t="s">
        <v>37</v>
      </c>
      <c r="K65" s="7"/>
      <c r="L65" s="7"/>
      <c r="M65" s="7"/>
      <c r="N65" s="7"/>
      <c r="O65" s="7"/>
      <c r="P65" s="7"/>
      <c r="Q65" s="7"/>
    </row>
    <row r="66" spans="2:20" ht="15" customHeight="1" thickBot="1">
      <c r="B66" s="170"/>
      <c r="C66" s="175"/>
      <c r="D66" s="173"/>
      <c r="E66" s="182" t="str">
        <f>IF(_xlfn.XLOOKUP($C65,D$15:D$44,E$15:E$44,"",0)&lt;&gt;"",_xlfn.CONCAT(_xlfn.XLOOKUP($C65,D$15:D$44,E$15:E$44,"",0),2),"")</f>
        <v/>
      </c>
      <c r="I66" s="57"/>
      <c r="J66" s="7"/>
      <c r="K66" s="7"/>
      <c r="L66" s="7"/>
      <c r="M66" s="7"/>
      <c r="N66" s="7"/>
      <c r="O66" s="7"/>
      <c r="P66" s="7"/>
      <c r="Q66" s="7"/>
    </row>
    <row r="67" spans="2:20" ht="15" customHeight="1">
      <c r="C67" s="349"/>
      <c r="D67" s="164"/>
      <c r="E67" s="165"/>
      <c r="I67" s="57" t="s">
        <v>197</v>
      </c>
      <c r="J67" s="7" t="s">
        <v>198</v>
      </c>
    </row>
    <row r="68" spans="2:20" ht="15" customHeight="1">
      <c r="C68" s="349"/>
      <c r="D68" s="164"/>
      <c r="E68" s="165"/>
      <c r="I68" s="57" t="s">
        <v>200</v>
      </c>
      <c r="J68" s="7" t="s">
        <v>201</v>
      </c>
    </row>
    <row r="69" spans="2:20" ht="15" customHeight="1">
      <c r="C69" s="349"/>
      <c r="D69" s="164"/>
      <c r="E69" s="165"/>
      <c r="I69" s="57" t="s">
        <v>203</v>
      </c>
      <c r="J69" s="7" t="s">
        <v>204</v>
      </c>
    </row>
    <row r="70" spans="2:20" ht="15" customHeight="1">
      <c r="C70" s="349"/>
      <c r="D70" s="164"/>
      <c r="E70" s="165"/>
    </row>
    <row r="71" spans="2:20" ht="15" customHeight="1"/>
    <row r="72" spans="2:20" ht="15" customHeight="1">
      <c r="C72" s="32" t="str">
        <f>Pagina1!B47</f>
        <v>DECAN,</v>
      </c>
      <c r="E72" s="97">
        <f>Pagina1!F50</f>
        <v>0</v>
      </c>
      <c r="K72" s="296" t="str">
        <f>Pagina1!I47</f>
        <v>DIRECTOR DEPARTAMENT,</v>
      </c>
      <c r="L72" s="296"/>
      <c r="M72" s="296"/>
      <c r="N72" s="296"/>
      <c r="O72" s="296"/>
      <c r="P72" s="296"/>
      <c r="Q72" s="296"/>
      <c r="R72" s="296"/>
      <c r="S72" s="296"/>
      <c r="T72" s="296"/>
    </row>
    <row r="73" spans="2:20" ht="15" customHeight="1">
      <c r="B73" s="13"/>
      <c r="E73" s="98"/>
      <c r="K73" s="13"/>
      <c r="L73" s="13"/>
      <c r="M73" s="13"/>
      <c r="N73" s="13"/>
      <c r="O73" s="13"/>
      <c r="P73" s="13"/>
      <c r="Q73" s="13"/>
      <c r="R73" s="13"/>
      <c r="S73" s="13"/>
      <c r="T73" s="13"/>
    </row>
    <row r="74" spans="2:20" ht="15" customHeight="1">
      <c r="B74" s="32">
        <f>Pagina1!A49</f>
        <v>0</v>
      </c>
      <c r="C74" s="32"/>
      <c r="D74" s="13"/>
      <c r="E74" s="97"/>
      <c r="F74" s="13"/>
      <c r="G74" s="13"/>
      <c r="H74" s="13"/>
      <c r="I74" s="13"/>
      <c r="J74" s="296">
        <f>Pagina1!G49</f>
        <v>0</v>
      </c>
      <c r="K74" s="296"/>
      <c r="L74" s="296"/>
      <c r="M74" s="296"/>
      <c r="N74" s="296"/>
      <c r="O74" s="296"/>
      <c r="P74" s="296"/>
      <c r="Q74" s="296"/>
      <c r="R74" s="296"/>
      <c r="S74" s="296"/>
      <c r="T74" s="296"/>
    </row>
    <row r="75" spans="2:20" ht="15" customHeight="1">
      <c r="C75" s="32"/>
      <c r="D75" s="13"/>
      <c r="E75" s="13"/>
      <c r="F75" s="13"/>
      <c r="G75" s="13"/>
      <c r="H75" s="13"/>
      <c r="I75" s="13"/>
      <c r="J75" s="13"/>
      <c r="K75" s="13"/>
      <c r="L75" s="13"/>
      <c r="M75" s="13"/>
      <c r="N75" s="13"/>
      <c r="O75" s="13"/>
      <c r="P75" s="98"/>
    </row>
    <row r="76" spans="2:20">
      <c r="B76" s="83"/>
      <c r="C76" s="83"/>
      <c r="D76" s="83"/>
      <c r="E76" s="83"/>
      <c r="F76" s="83"/>
      <c r="G76" s="83"/>
      <c r="H76" s="83"/>
      <c r="I76" s="83"/>
      <c r="J76" s="83"/>
      <c r="K76" s="83"/>
      <c r="L76" s="83"/>
      <c r="M76" s="83"/>
      <c r="N76" s="83"/>
      <c r="O76" s="83"/>
      <c r="P76" s="83"/>
      <c r="Q76" s="83"/>
      <c r="R76" s="83"/>
      <c r="S76" s="83"/>
      <c r="T76" s="83"/>
    </row>
    <row r="77" spans="2:20">
      <c r="B77" s="83"/>
      <c r="C77" s="83"/>
      <c r="D77" s="83"/>
      <c r="E77" s="83"/>
      <c r="F77" s="83"/>
      <c r="G77" s="83"/>
      <c r="H77" s="83"/>
      <c r="I77" s="83"/>
      <c r="J77" s="83"/>
      <c r="K77" s="83"/>
      <c r="L77" s="83"/>
      <c r="M77" s="83"/>
      <c r="N77" s="83"/>
      <c r="O77" s="83"/>
      <c r="P77" s="83"/>
      <c r="Q77" s="83"/>
      <c r="R77" s="83"/>
      <c r="S77" s="83"/>
      <c r="T77" s="83"/>
    </row>
    <row r="78" spans="2:20">
      <c r="B78" s="83"/>
      <c r="C78" s="83"/>
      <c r="D78" s="83"/>
      <c r="E78" s="83"/>
      <c r="F78" s="83"/>
      <c r="G78" s="83"/>
      <c r="H78" s="83"/>
      <c r="I78" s="83"/>
      <c r="J78" s="83"/>
      <c r="K78" s="83"/>
      <c r="L78" s="83"/>
      <c r="M78" s="83"/>
      <c r="N78" s="83"/>
      <c r="O78" s="83"/>
      <c r="P78" s="83"/>
      <c r="Q78" s="83"/>
      <c r="R78" s="83"/>
      <c r="S78" s="83"/>
      <c r="T78" s="83"/>
    </row>
    <row r="79" spans="2:20">
      <c r="B79" s="83"/>
      <c r="C79" s="83"/>
      <c r="D79" s="83"/>
      <c r="E79" s="83"/>
      <c r="F79" s="83"/>
      <c r="G79" s="83"/>
      <c r="H79" s="83"/>
      <c r="I79" s="83"/>
      <c r="J79" s="83"/>
      <c r="K79" s="83"/>
      <c r="L79" s="83"/>
      <c r="M79" s="83"/>
      <c r="N79" s="83"/>
      <c r="O79" s="83"/>
      <c r="P79" s="83"/>
      <c r="Q79" s="83"/>
      <c r="R79" s="83"/>
      <c r="S79" s="83"/>
      <c r="T79" s="83"/>
    </row>
    <row r="80" spans="2:20">
      <c r="B80" s="83"/>
      <c r="C80" s="83"/>
      <c r="D80" s="83"/>
      <c r="E80" s="83"/>
      <c r="F80" s="83"/>
      <c r="G80" s="83"/>
      <c r="H80" s="83"/>
      <c r="I80" s="83"/>
      <c r="J80" s="83"/>
      <c r="K80" s="83"/>
      <c r="L80" s="83"/>
      <c r="M80" s="83"/>
      <c r="N80" s="83"/>
      <c r="O80" s="83"/>
      <c r="P80" s="83"/>
      <c r="Q80" s="83"/>
      <c r="R80" s="83"/>
      <c r="S80" s="83"/>
      <c r="T80" s="83"/>
    </row>
    <row r="81" spans="2:20">
      <c r="B81" s="83"/>
      <c r="C81" s="83"/>
      <c r="D81" s="83"/>
      <c r="E81" s="83"/>
      <c r="F81" s="83"/>
      <c r="G81" s="83"/>
      <c r="H81" s="83"/>
      <c r="I81" s="83"/>
      <c r="J81" s="83"/>
      <c r="K81" s="83"/>
      <c r="L81" s="83"/>
      <c r="M81" s="83"/>
      <c r="N81" s="83"/>
      <c r="O81" s="83"/>
      <c r="P81" s="83"/>
      <c r="Q81" s="83"/>
      <c r="R81" s="83"/>
      <c r="S81" s="83"/>
      <c r="T81" s="83"/>
    </row>
    <row r="82" spans="2:20">
      <c r="B82" s="83"/>
      <c r="C82" s="83"/>
      <c r="D82" s="83"/>
      <c r="E82" s="83"/>
      <c r="F82" s="83"/>
      <c r="G82" s="83"/>
      <c r="H82" s="83"/>
      <c r="I82" s="83"/>
      <c r="J82" s="83"/>
      <c r="K82" s="83"/>
      <c r="L82" s="83"/>
      <c r="M82" s="83"/>
      <c r="N82" s="83"/>
      <c r="O82" s="83"/>
      <c r="P82" s="83"/>
      <c r="Q82" s="83"/>
      <c r="R82" s="83"/>
      <c r="S82" s="83"/>
      <c r="T82" s="83"/>
    </row>
    <row r="83" spans="2:20">
      <c r="B83" s="83"/>
      <c r="C83" s="83"/>
      <c r="D83" s="83"/>
      <c r="E83" s="83"/>
      <c r="F83" s="83"/>
      <c r="G83" s="83"/>
      <c r="H83" s="83"/>
      <c r="I83" s="83"/>
      <c r="J83" s="83"/>
      <c r="K83" s="83"/>
      <c r="L83" s="83"/>
      <c r="M83" s="83"/>
      <c r="N83" s="83"/>
      <c r="O83" s="83"/>
      <c r="P83" s="83"/>
      <c r="Q83" s="83"/>
      <c r="R83" s="83"/>
      <c r="S83" s="83"/>
      <c r="T83" s="83"/>
    </row>
    <row r="84" spans="2:20">
      <c r="B84" s="83"/>
      <c r="C84" s="83"/>
      <c r="D84" s="83"/>
      <c r="E84" s="83"/>
      <c r="F84" s="83"/>
      <c r="G84" s="83"/>
      <c r="H84" s="83"/>
      <c r="I84" s="83"/>
      <c r="J84" s="83"/>
      <c r="K84" s="83"/>
      <c r="L84" s="83"/>
      <c r="M84" s="83"/>
      <c r="N84" s="83"/>
      <c r="O84" s="83"/>
      <c r="P84" s="83"/>
      <c r="Q84" s="83"/>
      <c r="R84" s="83"/>
      <c r="S84" s="83"/>
      <c r="T84" s="83"/>
    </row>
    <row r="85" spans="2:20">
      <c r="B85" s="83"/>
      <c r="C85" s="83"/>
      <c r="D85" s="83"/>
      <c r="E85" s="83"/>
      <c r="F85" s="83"/>
      <c r="G85" s="83"/>
      <c r="H85" s="83"/>
      <c r="I85" s="83"/>
      <c r="J85" s="83"/>
      <c r="K85" s="83"/>
      <c r="L85" s="83"/>
      <c r="M85" s="83"/>
      <c r="N85" s="83"/>
      <c r="O85" s="83"/>
      <c r="P85" s="83"/>
      <c r="Q85" s="83"/>
      <c r="R85" s="83"/>
      <c r="S85" s="83"/>
      <c r="T85" s="83"/>
    </row>
    <row r="86" spans="2:20">
      <c r="B86" s="83"/>
      <c r="C86" s="83"/>
      <c r="D86" s="83"/>
      <c r="E86" s="83"/>
      <c r="F86" s="83"/>
      <c r="G86" s="83"/>
      <c r="H86" s="83"/>
      <c r="I86" s="83"/>
      <c r="J86" s="83"/>
      <c r="K86" s="83"/>
      <c r="L86" s="83"/>
      <c r="M86" s="83"/>
      <c r="N86" s="83"/>
      <c r="O86" s="83"/>
      <c r="P86" s="83"/>
      <c r="Q86" s="83"/>
      <c r="R86" s="83"/>
      <c r="S86" s="83"/>
      <c r="T86" s="83"/>
    </row>
    <row r="87" spans="2:20">
      <c r="B87" s="83"/>
      <c r="C87" s="83"/>
      <c r="D87" s="83"/>
      <c r="E87" s="83"/>
      <c r="F87" s="83"/>
      <c r="G87" s="83"/>
      <c r="H87" s="83"/>
      <c r="I87" s="83"/>
      <c r="J87" s="83"/>
      <c r="K87" s="83"/>
      <c r="L87" s="83"/>
      <c r="M87" s="83"/>
      <c r="N87" s="83"/>
      <c r="O87" s="83"/>
      <c r="P87" s="83"/>
      <c r="Q87" s="83"/>
      <c r="R87" s="83"/>
      <c r="S87" s="83"/>
      <c r="T87" s="83"/>
    </row>
    <row r="88" spans="2:20">
      <c r="B88" s="83"/>
      <c r="C88" s="83"/>
      <c r="D88" s="83"/>
      <c r="E88" s="83"/>
      <c r="F88" s="83"/>
      <c r="G88" s="83"/>
      <c r="H88" s="83"/>
      <c r="I88" s="83"/>
      <c r="J88" s="83"/>
      <c r="K88" s="83"/>
      <c r="L88" s="83"/>
      <c r="M88" s="83"/>
      <c r="N88" s="83"/>
      <c r="O88" s="83"/>
      <c r="P88" s="83"/>
      <c r="Q88" s="83"/>
      <c r="R88" s="83"/>
      <c r="S88" s="83"/>
      <c r="T88" s="83"/>
    </row>
    <row r="89" spans="2:20">
      <c r="B89" s="83"/>
      <c r="C89" s="83"/>
      <c r="D89" s="83"/>
      <c r="E89" s="83"/>
      <c r="F89" s="83"/>
      <c r="G89" s="83"/>
      <c r="H89" s="83"/>
      <c r="I89" s="83"/>
      <c r="J89" s="83"/>
      <c r="K89" s="83"/>
      <c r="L89" s="83"/>
      <c r="M89" s="83"/>
      <c r="N89" s="83"/>
      <c r="O89" s="83"/>
      <c r="P89" s="83"/>
      <c r="Q89" s="83"/>
      <c r="R89" s="83"/>
      <c r="S89" s="83"/>
      <c r="T89" s="83"/>
    </row>
    <row r="90" spans="2:20">
      <c r="B90" s="83"/>
      <c r="C90" s="83"/>
      <c r="D90" s="83"/>
      <c r="E90" s="83"/>
      <c r="F90" s="83"/>
      <c r="G90" s="83"/>
      <c r="H90" s="83"/>
      <c r="I90" s="83"/>
      <c r="J90" s="83"/>
      <c r="K90" s="83"/>
      <c r="L90" s="83"/>
      <c r="M90" s="83"/>
      <c r="N90" s="83"/>
      <c r="O90" s="83"/>
      <c r="P90" s="83"/>
      <c r="Q90" s="83"/>
      <c r="R90" s="83"/>
      <c r="S90" s="83"/>
      <c r="T90" s="83"/>
    </row>
    <row r="91" spans="2:20">
      <c r="B91" s="83"/>
      <c r="C91" s="83"/>
      <c r="D91" s="83"/>
      <c r="E91" s="83"/>
      <c r="F91" s="83"/>
      <c r="G91" s="83"/>
      <c r="H91" s="83"/>
      <c r="I91" s="83"/>
      <c r="J91" s="83"/>
      <c r="K91" s="83"/>
      <c r="L91" s="83"/>
      <c r="M91" s="83"/>
      <c r="N91" s="83"/>
      <c r="O91" s="83"/>
      <c r="P91" s="83"/>
      <c r="Q91" s="83"/>
      <c r="R91" s="83"/>
      <c r="S91" s="83"/>
      <c r="T91" s="83"/>
    </row>
    <row r="92" spans="2:20">
      <c r="B92" s="83"/>
      <c r="C92" s="83"/>
      <c r="D92" s="83"/>
      <c r="E92" s="83"/>
      <c r="F92" s="83"/>
      <c r="G92" s="83"/>
      <c r="H92" s="83"/>
      <c r="I92" s="83"/>
      <c r="J92" s="83"/>
      <c r="K92" s="83"/>
      <c r="L92" s="83"/>
      <c r="M92" s="83"/>
      <c r="N92" s="83"/>
      <c r="O92" s="83"/>
      <c r="P92" s="83"/>
      <c r="Q92" s="83"/>
      <c r="R92" s="83"/>
      <c r="S92" s="83"/>
      <c r="T92" s="83"/>
    </row>
    <row r="93" spans="2:20">
      <c r="B93" s="83"/>
      <c r="C93" s="83"/>
      <c r="D93" s="83"/>
      <c r="E93" s="83"/>
      <c r="F93" s="83"/>
      <c r="G93" s="83"/>
      <c r="H93" s="83"/>
      <c r="I93" s="83"/>
      <c r="J93" s="83"/>
      <c r="K93" s="83"/>
      <c r="L93" s="83"/>
      <c r="M93" s="83"/>
      <c r="N93" s="83"/>
      <c r="O93" s="83"/>
      <c r="P93" s="83"/>
      <c r="Q93" s="83"/>
      <c r="R93" s="83"/>
      <c r="S93" s="83"/>
      <c r="T93" s="83"/>
    </row>
    <row r="94" spans="2:20">
      <c r="B94" s="83"/>
      <c r="C94" s="83"/>
      <c r="D94" s="83"/>
      <c r="E94" s="83"/>
      <c r="F94" s="83"/>
      <c r="G94" s="83"/>
      <c r="H94" s="83"/>
      <c r="I94" s="83"/>
      <c r="J94" s="83"/>
      <c r="K94" s="83"/>
      <c r="L94" s="83"/>
      <c r="M94" s="83"/>
      <c r="N94" s="83"/>
      <c r="O94" s="83"/>
      <c r="P94" s="83"/>
      <c r="Q94" s="83"/>
      <c r="R94" s="83"/>
      <c r="S94" s="83"/>
      <c r="T94" s="83"/>
    </row>
    <row r="95" spans="2:20">
      <c r="B95" s="83"/>
      <c r="C95" s="83"/>
      <c r="D95" s="83"/>
      <c r="E95" s="83"/>
      <c r="F95" s="83"/>
      <c r="G95" s="83"/>
      <c r="H95" s="83"/>
      <c r="I95" s="83"/>
      <c r="J95" s="83"/>
      <c r="K95" s="83"/>
      <c r="L95" s="83"/>
      <c r="M95" s="83"/>
      <c r="N95" s="83"/>
      <c r="O95" s="83"/>
      <c r="P95" s="83"/>
      <c r="Q95" s="83"/>
      <c r="R95" s="83"/>
      <c r="S95" s="83"/>
      <c r="T95" s="83"/>
    </row>
    <row r="96" spans="2:20">
      <c r="B96" s="83"/>
      <c r="C96" s="83"/>
      <c r="D96" s="83"/>
      <c r="E96" s="83"/>
      <c r="F96" s="83"/>
      <c r="G96" s="83"/>
      <c r="H96" s="83"/>
      <c r="I96" s="83"/>
      <c r="J96" s="83"/>
      <c r="K96" s="83"/>
      <c r="L96" s="83"/>
      <c r="M96" s="83"/>
      <c r="N96" s="83"/>
      <c r="O96" s="83"/>
      <c r="P96" s="83"/>
      <c r="Q96" s="83"/>
      <c r="R96" s="83"/>
      <c r="S96" s="83"/>
      <c r="T96" s="83"/>
    </row>
    <row r="97" spans="2:20">
      <c r="B97" s="83"/>
      <c r="C97" s="83"/>
      <c r="D97" s="83"/>
      <c r="E97" s="83"/>
      <c r="F97" s="83"/>
      <c r="G97" s="83"/>
      <c r="H97" s="83"/>
      <c r="I97" s="83"/>
      <c r="J97" s="83"/>
      <c r="K97" s="83"/>
      <c r="L97" s="83"/>
      <c r="M97" s="83"/>
      <c r="N97" s="83"/>
      <c r="O97" s="83"/>
      <c r="P97" s="83"/>
      <c r="Q97" s="83"/>
      <c r="R97" s="83"/>
      <c r="S97" s="83"/>
      <c r="T97" s="83"/>
    </row>
    <row r="98" spans="2:20">
      <c r="B98" s="83"/>
      <c r="C98" s="83"/>
      <c r="D98" s="83"/>
      <c r="E98" s="83"/>
      <c r="F98" s="83"/>
      <c r="G98" s="83"/>
      <c r="H98" s="83"/>
      <c r="I98" s="83"/>
      <c r="J98" s="83"/>
      <c r="K98" s="83"/>
      <c r="L98" s="83"/>
      <c r="M98" s="83"/>
      <c r="N98" s="83"/>
      <c r="O98" s="83"/>
      <c r="P98" s="83"/>
      <c r="Q98" s="83"/>
      <c r="R98" s="83"/>
      <c r="S98" s="83"/>
      <c r="T98" s="83"/>
    </row>
    <row r="99" spans="2:20">
      <c r="B99" s="83"/>
      <c r="C99" s="83"/>
      <c r="D99" s="83"/>
      <c r="E99" s="83"/>
      <c r="F99" s="83"/>
      <c r="G99" s="83"/>
      <c r="H99" s="83"/>
      <c r="I99" s="83"/>
      <c r="J99" s="83"/>
      <c r="K99" s="83"/>
      <c r="L99" s="83"/>
      <c r="M99" s="83"/>
      <c r="N99" s="83"/>
      <c r="O99" s="83"/>
      <c r="P99" s="83"/>
      <c r="Q99" s="83"/>
      <c r="R99" s="83"/>
      <c r="S99" s="83"/>
      <c r="T99" s="83"/>
    </row>
    <row r="100" spans="2:20">
      <c r="B100" s="83"/>
      <c r="C100" s="83"/>
      <c r="D100" s="83"/>
      <c r="E100" s="83"/>
      <c r="F100" s="83"/>
      <c r="G100" s="83"/>
      <c r="H100" s="83"/>
      <c r="I100" s="83"/>
      <c r="J100" s="83"/>
      <c r="K100" s="83"/>
      <c r="L100" s="83"/>
      <c r="M100" s="83"/>
      <c r="N100" s="83"/>
      <c r="O100" s="83"/>
      <c r="P100" s="83"/>
      <c r="Q100" s="83"/>
      <c r="R100" s="83"/>
      <c r="S100" s="83"/>
      <c r="T100" s="83"/>
    </row>
    <row r="101" spans="2:20">
      <c r="B101" s="83"/>
      <c r="C101" s="83"/>
      <c r="D101" s="83"/>
      <c r="E101" s="83"/>
      <c r="F101" s="83"/>
      <c r="G101" s="83"/>
      <c r="H101" s="83"/>
      <c r="I101" s="83"/>
      <c r="J101" s="83"/>
      <c r="K101" s="83"/>
      <c r="L101" s="83"/>
      <c r="M101" s="83"/>
      <c r="N101" s="83"/>
      <c r="O101" s="83"/>
      <c r="P101" s="83"/>
      <c r="Q101" s="83"/>
      <c r="R101" s="83"/>
      <c r="S101" s="83"/>
      <c r="T101" s="83"/>
    </row>
    <row r="102" spans="2:20">
      <c r="B102" s="83"/>
      <c r="C102" s="83"/>
      <c r="D102" s="83"/>
      <c r="E102" s="83"/>
      <c r="F102" s="83"/>
      <c r="G102" s="83"/>
      <c r="H102" s="83"/>
      <c r="I102" s="83"/>
      <c r="J102" s="83"/>
      <c r="K102" s="83"/>
      <c r="L102" s="83"/>
      <c r="M102" s="83"/>
      <c r="N102" s="83"/>
      <c r="O102" s="83"/>
      <c r="P102" s="83"/>
      <c r="Q102" s="83"/>
      <c r="R102" s="83"/>
      <c r="S102" s="83"/>
      <c r="T102" s="83"/>
    </row>
    <row r="103" spans="2:20">
      <c r="B103" s="83"/>
      <c r="C103" s="83"/>
      <c r="D103" s="83"/>
      <c r="E103" s="83"/>
      <c r="F103" s="83"/>
      <c r="G103" s="83"/>
      <c r="H103" s="83"/>
      <c r="I103" s="83"/>
      <c r="J103" s="83"/>
      <c r="K103" s="83"/>
      <c r="L103" s="83"/>
      <c r="M103" s="83"/>
      <c r="N103" s="83"/>
      <c r="O103" s="83"/>
      <c r="P103" s="83"/>
      <c r="Q103" s="83"/>
      <c r="R103" s="83"/>
      <c r="S103" s="83"/>
      <c r="T103" s="83"/>
    </row>
    <row r="104" spans="2:20">
      <c r="B104" s="83"/>
      <c r="C104" s="83"/>
      <c r="D104" s="83"/>
      <c r="E104" s="83"/>
      <c r="F104" s="83"/>
      <c r="G104" s="83"/>
      <c r="H104" s="83"/>
      <c r="I104" s="83"/>
      <c r="J104" s="83"/>
      <c r="K104" s="83"/>
      <c r="L104" s="83"/>
      <c r="M104" s="83"/>
      <c r="N104" s="83"/>
      <c r="O104" s="83"/>
      <c r="P104" s="83"/>
      <c r="Q104" s="83"/>
      <c r="R104" s="83"/>
      <c r="S104" s="83"/>
      <c r="T104" s="83"/>
    </row>
    <row r="105" spans="2:20">
      <c r="B105" s="83"/>
      <c r="C105" s="83"/>
      <c r="D105" s="83"/>
      <c r="E105" s="83"/>
      <c r="F105" s="83"/>
      <c r="G105" s="83"/>
      <c r="H105" s="83"/>
      <c r="I105" s="83"/>
      <c r="J105" s="83"/>
      <c r="K105" s="83"/>
      <c r="L105" s="83"/>
      <c r="M105" s="83"/>
      <c r="N105" s="83"/>
      <c r="O105" s="83"/>
      <c r="P105" s="83"/>
      <c r="Q105" s="83"/>
      <c r="R105" s="83"/>
      <c r="S105" s="83"/>
      <c r="T105" s="83"/>
    </row>
    <row r="106" spans="2:20">
      <c r="B106" s="83"/>
      <c r="C106" s="83"/>
      <c r="D106" s="83"/>
      <c r="E106" s="83"/>
      <c r="F106" s="83"/>
      <c r="G106" s="83"/>
      <c r="H106" s="83"/>
      <c r="I106" s="83"/>
      <c r="J106" s="83"/>
      <c r="K106" s="83"/>
      <c r="L106" s="83"/>
      <c r="M106" s="83"/>
      <c r="N106" s="83"/>
      <c r="O106" s="83"/>
      <c r="P106" s="83"/>
      <c r="Q106" s="83"/>
      <c r="R106" s="83"/>
      <c r="S106" s="83"/>
      <c r="T106" s="83"/>
    </row>
    <row r="107" spans="2:20">
      <c r="B107" s="83"/>
      <c r="C107" s="83"/>
      <c r="D107" s="83"/>
      <c r="E107" s="83"/>
      <c r="F107" s="83"/>
      <c r="G107" s="83"/>
      <c r="H107" s="83"/>
      <c r="I107" s="83"/>
      <c r="J107" s="83"/>
      <c r="K107" s="83"/>
      <c r="L107" s="83"/>
      <c r="M107" s="83"/>
      <c r="N107" s="83"/>
      <c r="O107" s="83"/>
      <c r="P107" s="83"/>
      <c r="Q107" s="83"/>
      <c r="R107" s="83"/>
      <c r="S107" s="83"/>
      <c r="T107" s="83"/>
    </row>
    <row r="108" spans="2:20">
      <c r="B108" s="83"/>
      <c r="C108" s="83"/>
      <c r="D108" s="83"/>
      <c r="E108" s="83"/>
      <c r="F108" s="83"/>
      <c r="G108" s="83"/>
      <c r="H108" s="83"/>
      <c r="I108" s="83"/>
      <c r="J108" s="83"/>
      <c r="K108" s="83"/>
      <c r="L108" s="83"/>
      <c r="M108" s="83"/>
      <c r="N108" s="83"/>
      <c r="O108" s="83"/>
      <c r="P108" s="83"/>
      <c r="Q108" s="83"/>
      <c r="R108" s="83"/>
      <c r="S108" s="83"/>
      <c r="T108" s="83"/>
    </row>
    <row r="109" spans="2:20">
      <c r="B109" s="83"/>
      <c r="C109" s="83"/>
      <c r="D109" s="83"/>
      <c r="E109" s="83"/>
      <c r="F109" s="83"/>
      <c r="G109" s="83"/>
      <c r="H109" s="83"/>
      <c r="I109" s="83"/>
      <c r="J109" s="83"/>
      <c r="K109" s="83"/>
      <c r="L109" s="83"/>
      <c r="M109" s="83"/>
      <c r="N109" s="83"/>
      <c r="O109" s="83"/>
      <c r="P109" s="83"/>
      <c r="Q109" s="83"/>
      <c r="R109" s="83"/>
      <c r="S109" s="83"/>
      <c r="T109" s="83"/>
    </row>
    <row r="110" spans="2:20">
      <c r="B110" s="83"/>
      <c r="C110" s="83"/>
      <c r="D110" s="83"/>
      <c r="E110" s="83"/>
      <c r="F110" s="83"/>
      <c r="G110" s="83"/>
      <c r="H110" s="83"/>
      <c r="I110" s="83"/>
      <c r="J110" s="83"/>
      <c r="K110" s="83"/>
      <c r="L110" s="83"/>
      <c r="M110" s="83"/>
      <c r="N110" s="83"/>
      <c r="O110" s="83"/>
      <c r="P110" s="83"/>
      <c r="Q110" s="83"/>
      <c r="R110" s="83"/>
      <c r="S110" s="83"/>
      <c r="T110" s="83"/>
    </row>
    <row r="111" spans="2:20">
      <c r="B111" s="83"/>
      <c r="C111" s="83"/>
      <c r="D111" s="83"/>
      <c r="E111" s="83"/>
      <c r="F111" s="83"/>
      <c r="G111" s="83"/>
      <c r="H111" s="83"/>
      <c r="I111" s="83"/>
      <c r="J111" s="83"/>
      <c r="K111" s="83"/>
      <c r="L111" s="83"/>
      <c r="M111" s="83"/>
      <c r="N111" s="83"/>
      <c r="O111" s="83"/>
      <c r="P111" s="83"/>
      <c r="Q111" s="83"/>
      <c r="R111" s="83"/>
      <c r="S111" s="83"/>
      <c r="T111" s="83"/>
    </row>
    <row r="112" spans="2:20">
      <c r="B112" s="83"/>
      <c r="C112" s="83"/>
      <c r="D112" s="83"/>
      <c r="E112" s="83"/>
      <c r="F112" s="83"/>
      <c r="G112" s="83"/>
      <c r="H112" s="83"/>
      <c r="I112" s="83"/>
      <c r="J112" s="83"/>
      <c r="K112" s="83"/>
      <c r="L112" s="83"/>
      <c r="M112" s="83"/>
      <c r="N112" s="83"/>
      <c r="O112" s="83"/>
      <c r="P112" s="83"/>
      <c r="Q112" s="83"/>
      <c r="R112" s="83"/>
      <c r="S112" s="83"/>
      <c r="T112" s="83"/>
    </row>
    <row r="113" spans="2:20">
      <c r="B113" s="83"/>
      <c r="C113" s="83"/>
      <c r="D113" s="83"/>
      <c r="E113" s="83"/>
      <c r="F113" s="83"/>
      <c r="G113" s="83"/>
      <c r="H113" s="83"/>
      <c r="I113" s="83"/>
      <c r="J113" s="83"/>
      <c r="K113" s="83"/>
      <c r="L113" s="83"/>
      <c r="M113" s="83"/>
      <c r="N113" s="83"/>
      <c r="O113" s="83"/>
      <c r="P113" s="83"/>
      <c r="Q113" s="83"/>
      <c r="R113" s="83"/>
      <c r="S113" s="83"/>
      <c r="T113" s="83"/>
    </row>
    <row r="114" spans="2:20">
      <c r="B114" s="83"/>
      <c r="C114" s="83"/>
      <c r="D114" s="83"/>
      <c r="E114" s="83"/>
      <c r="F114" s="83"/>
      <c r="G114" s="83"/>
      <c r="H114" s="83"/>
      <c r="I114" s="83"/>
      <c r="J114" s="83"/>
      <c r="K114" s="83"/>
      <c r="L114" s="83"/>
      <c r="M114" s="83"/>
      <c r="N114" s="83"/>
      <c r="O114" s="83"/>
      <c r="P114" s="83"/>
      <c r="Q114" s="83"/>
      <c r="R114" s="83"/>
      <c r="S114" s="83"/>
      <c r="T114" s="83"/>
    </row>
    <row r="115" spans="2:20">
      <c r="B115" s="83"/>
      <c r="C115" s="83"/>
      <c r="D115" s="83"/>
      <c r="E115" s="83"/>
      <c r="F115" s="83"/>
      <c r="G115" s="83"/>
      <c r="H115" s="83"/>
      <c r="I115" s="83"/>
      <c r="J115" s="83"/>
      <c r="K115" s="83"/>
      <c r="L115" s="83"/>
      <c r="M115" s="83"/>
      <c r="N115" s="83"/>
      <c r="O115" s="83"/>
      <c r="P115" s="83"/>
      <c r="Q115" s="83"/>
      <c r="R115" s="83"/>
      <c r="S115" s="83"/>
      <c r="T115" s="83"/>
    </row>
    <row r="116" spans="2:20">
      <c r="B116" s="83"/>
      <c r="C116" s="83"/>
      <c r="D116" s="83"/>
      <c r="E116" s="83"/>
      <c r="F116" s="83"/>
      <c r="G116" s="83"/>
      <c r="H116" s="83"/>
      <c r="I116" s="83"/>
      <c r="J116" s="83"/>
      <c r="K116" s="83"/>
      <c r="L116" s="83"/>
      <c r="M116" s="83"/>
      <c r="N116" s="83"/>
      <c r="O116" s="83"/>
      <c r="P116" s="83"/>
      <c r="Q116" s="83"/>
      <c r="R116" s="83"/>
      <c r="S116" s="83"/>
      <c r="T116" s="83"/>
    </row>
    <row r="117" spans="2:20">
      <c r="B117" s="83"/>
      <c r="C117" s="83"/>
      <c r="D117" s="83"/>
      <c r="E117" s="83"/>
      <c r="F117" s="83"/>
      <c r="G117" s="83"/>
      <c r="H117" s="83"/>
      <c r="I117" s="83"/>
      <c r="J117" s="83"/>
      <c r="K117" s="83"/>
      <c r="L117" s="83"/>
      <c r="M117" s="83"/>
      <c r="N117" s="83"/>
      <c r="O117" s="83"/>
      <c r="P117" s="83"/>
      <c r="Q117" s="83"/>
      <c r="R117" s="83"/>
      <c r="S117" s="83"/>
      <c r="T117" s="83"/>
    </row>
    <row r="118" spans="2:20">
      <c r="B118" s="83"/>
      <c r="C118" s="83"/>
      <c r="D118" s="83"/>
      <c r="E118" s="83"/>
      <c r="F118" s="83"/>
      <c r="G118" s="83"/>
      <c r="H118" s="83"/>
      <c r="I118" s="83"/>
      <c r="J118" s="83"/>
      <c r="K118" s="83"/>
      <c r="L118" s="83"/>
      <c r="M118" s="83"/>
      <c r="N118" s="83"/>
      <c r="O118" s="83"/>
      <c r="P118" s="83"/>
      <c r="Q118" s="83"/>
      <c r="R118" s="83"/>
      <c r="S118" s="83"/>
      <c r="T118" s="83"/>
    </row>
    <row r="119" spans="2:20">
      <c r="B119" s="83"/>
      <c r="C119" s="83"/>
      <c r="D119" s="83"/>
      <c r="E119" s="83"/>
      <c r="F119" s="83"/>
      <c r="G119" s="83"/>
      <c r="H119" s="83"/>
      <c r="I119" s="83"/>
      <c r="J119" s="83"/>
      <c r="K119" s="83"/>
      <c r="L119" s="83"/>
      <c r="M119" s="83"/>
      <c r="N119" s="83"/>
      <c r="O119" s="83"/>
      <c r="P119" s="83"/>
      <c r="Q119" s="83"/>
      <c r="R119" s="83"/>
      <c r="S119" s="83"/>
      <c r="T119" s="83"/>
    </row>
    <row r="120" spans="2:20">
      <c r="B120" s="83"/>
      <c r="C120" s="83"/>
      <c r="D120" s="83"/>
      <c r="E120" s="83"/>
      <c r="F120" s="83"/>
      <c r="G120" s="83"/>
      <c r="H120" s="83"/>
      <c r="I120" s="83"/>
      <c r="J120" s="83"/>
      <c r="K120" s="83"/>
      <c r="L120" s="83"/>
      <c r="M120" s="83"/>
      <c r="N120" s="83"/>
      <c r="O120" s="83"/>
      <c r="P120" s="83"/>
      <c r="Q120" s="83"/>
      <c r="R120" s="83"/>
      <c r="S120" s="83"/>
      <c r="T120" s="83"/>
    </row>
    <row r="121" spans="2:20">
      <c r="B121" s="83"/>
      <c r="C121" s="83"/>
      <c r="D121" s="83"/>
      <c r="E121" s="83"/>
      <c r="F121" s="83"/>
      <c r="G121" s="83"/>
      <c r="H121" s="83"/>
      <c r="I121" s="83"/>
      <c r="J121" s="83"/>
      <c r="K121" s="83"/>
      <c r="L121" s="83"/>
      <c r="M121" s="83"/>
      <c r="N121" s="83"/>
      <c r="O121" s="83"/>
      <c r="P121" s="83"/>
      <c r="Q121" s="83"/>
      <c r="R121" s="83"/>
      <c r="S121" s="83"/>
      <c r="T121" s="83"/>
    </row>
    <row r="122" spans="2:20">
      <c r="B122" s="83"/>
      <c r="C122" s="83"/>
      <c r="D122" s="83"/>
      <c r="E122" s="83"/>
      <c r="F122" s="83"/>
      <c r="G122" s="83"/>
      <c r="H122" s="83"/>
      <c r="I122" s="83"/>
      <c r="J122" s="83"/>
      <c r="K122" s="83"/>
      <c r="L122" s="83"/>
      <c r="M122" s="83"/>
      <c r="N122" s="83"/>
      <c r="O122" s="83"/>
      <c r="P122" s="83"/>
      <c r="Q122" s="83"/>
      <c r="R122" s="83"/>
      <c r="S122" s="83"/>
      <c r="T122" s="83"/>
    </row>
    <row r="123" spans="2:20">
      <c r="B123" s="83"/>
      <c r="C123" s="83"/>
      <c r="D123" s="83"/>
      <c r="E123" s="83"/>
      <c r="F123" s="83"/>
      <c r="G123" s="83"/>
      <c r="H123" s="83"/>
      <c r="I123" s="83"/>
      <c r="J123" s="83"/>
      <c r="K123" s="83"/>
      <c r="L123" s="83"/>
      <c r="M123" s="83"/>
      <c r="N123" s="83"/>
      <c r="O123" s="83"/>
      <c r="P123" s="83"/>
      <c r="Q123" s="83"/>
      <c r="R123" s="83"/>
      <c r="S123" s="83"/>
      <c r="T123" s="83"/>
    </row>
    <row r="124" spans="2:20">
      <c r="B124" s="83"/>
      <c r="C124" s="83"/>
      <c r="D124" s="83"/>
      <c r="E124" s="83"/>
      <c r="F124" s="83"/>
      <c r="G124" s="83"/>
      <c r="H124" s="83"/>
      <c r="I124" s="83"/>
      <c r="J124" s="83"/>
      <c r="K124" s="83"/>
      <c r="L124" s="83"/>
      <c r="M124" s="83"/>
      <c r="N124" s="83"/>
      <c r="O124" s="83"/>
      <c r="P124" s="83"/>
      <c r="Q124" s="83"/>
      <c r="R124" s="83"/>
      <c r="S124" s="83"/>
      <c r="T124" s="83"/>
    </row>
    <row r="125" spans="2:20">
      <c r="B125" s="83"/>
      <c r="C125" s="83"/>
      <c r="D125" s="83"/>
      <c r="E125" s="83"/>
      <c r="F125" s="83"/>
      <c r="G125" s="83"/>
      <c r="H125" s="83"/>
      <c r="I125" s="83"/>
      <c r="J125" s="83"/>
      <c r="K125" s="83"/>
      <c r="L125" s="83"/>
      <c r="M125" s="83"/>
      <c r="N125" s="83"/>
      <c r="O125" s="83"/>
      <c r="P125" s="83"/>
      <c r="Q125" s="83"/>
      <c r="R125" s="83"/>
      <c r="S125" s="83"/>
      <c r="T125" s="83"/>
    </row>
    <row r="126" spans="2:20">
      <c r="B126" s="83"/>
      <c r="C126" s="83"/>
      <c r="D126" s="83"/>
      <c r="E126" s="83"/>
      <c r="F126" s="83"/>
      <c r="G126" s="83"/>
      <c r="H126" s="83"/>
      <c r="I126" s="83"/>
      <c r="J126" s="83"/>
      <c r="K126" s="83"/>
      <c r="L126" s="83"/>
      <c r="M126" s="83"/>
      <c r="N126" s="83"/>
      <c r="O126" s="83"/>
      <c r="P126" s="83"/>
      <c r="Q126" s="83"/>
      <c r="R126" s="83"/>
      <c r="S126" s="83"/>
      <c r="T126" s="83"/>
    </row>
    <row r="127" spans="2:20">
      <c r="B127" s="83"/>
      <c r="C127" s="83"/>
      <c r="D127" s="83"/>
      <c r="E127" s="83"/>
      <c r="F127" s="83"/>
      <c r="G127" s="83"/>
      <c r="H127" s="83"/>
      <c r="I127" s="83"/>
      <c r="J127" s="83"/>
      <c r="K127" s="83"/>
      <c r="L127" s="83"/>
      <c r="M127" s="83"/>
      <c r="N127" s="83"/>
      <c r="O127" s="83"/>
      <c r="P127" s="83"/>
      <c r="Q127" s="83"/>
      <c r="R127" s="83"/>
      <c r="S127" s="83"/>
      <c r="T127" s="83"/>
    </row>
    <row r="128" spans="2:20">
      <c r="B128" s="83"/>
      <c r="C128" s="83"/>
      <c r="D128" s="83"/>
      <c r="E128" s="83"/>
      <c r="F128" s="83"/>
      <c r="G128" s="83"/>
      <c r="H128" s="83"/>
      <c r="I128" s="83"/>
      <c r="J128" s="83"/>
      <c r="K128" s="83"/>
      <c r="L128" s="83"/>
      <c r="M128" s="83"/>
      <c r="N128" s="83"/>
      <c r="O128" s="83"/>
      <c r="P128" s="83"/>
      <c r="Q128" s="83"/>
      <c r="R128" s="83"/>
      <c r="S128" s="83"/>
      <c r="T128" s="83"/>
    </row>
    <row r="129" spans="2:20">
      <c r="B129" s="83"/>
      <c r="C129" s="83"/>
      <c r="D129" s="83"/>
      <c r="E129" s="83"/>
      <c r="F129" s="83"/>
      <c r="G129" s="83"/>
      <c r="H129" s="83"/>
      <c r="I129" s="83"/>
      <c r="J129" s="83"/>
      <c r="K129" s="83"/>
      <c r="L129" s="83"/>
      <c r="M129" s="83"/>
      <c r="N129" s="83"/>
      <c r="O129" s="83"/>
      <c r="P129" s="83"/>
      <c r="Q129" s="83"/>
      <c r="R129" s="83"/>
      <c r="S129" s="83"/>
      <c r="T129" s="83"/>
    </row>
    <row r="130" spans="2:20">
      <c r="B130" s="83"/>
      <c r="C130" s="83"/>
      <c r="D130" s="83"/>
      <c r="E130" s="83"/>
      <c r="F130" s="83"/>
      <c r="G130" s="83"/>
      <c r="H130" s="83"/>
      <c r="I130" s="83"/>
      <c r="J130" s="83"/>
      <c r="K130" s="83"/>
      <c r="L130" s="83"/>
      <c r="M130" s="83"/>
      <c r="N130" s="83"/>
      <c r="O130" s="83"/>
      <c r="P130" s="83"/>
      <c r="Q130" s="83"/>
      <c r="R130" s="83"/>
      <c r="S130" s="83"/>
      <c r="T130" s="83"/>
    </row>
    <row r="131" spans="2:20">
      <c r="B131" s="83"/>
      <c r="C131" s="83"/>
      <c r="D131" s="83"/>
      <c r="E131" s="83"/>
      <c r="F131" s="83"/>
      <c r="G131" s="83"/>
      <c r="H131" s="83"/>
      <c r="I131" s="83"/>
      <c r="J131" s="83"/>
      <c r="K131" s="83"/>
      <c r="L131" s="83"/>
      <c r="M131" s="83"/>
      <c r="N131" s="83"/>
      <c r="O131" s="83"/>
      <c r="P131" s="83"/>
      <c r="Q131" s="83"/>
      <c r="R131" s="83"/>
      <c r="S131" s="83"/>
      <c r="T131" s="83"/>
    </row>
    <row r="132" spans="2:20">
      <c r="B132" s="83"/>
      <c r="C132" s="83"/>
      <c r="D132" s="83"/>
      <c r="E132" s="83"/>
      <c r="F132" s="83"/>
      <c r="G132" s="83"/>
      <c r="H132" s="83"/>
      <c r="I132" s="83"/>
      <c r="J132" s="83"/>
      <c r="K132" s="83"/>
      <c r="L132" s="83"/>
      <c r="M132" s="83"/>
      <c r="N132" s="83"/>
      <c r="O132" s="83"/>
      <c r="P132" s="83"/>
      <c r="Q132" s="83"/>
      <c r="R132" s="83"/>
      <c r="S132" s="83"/>
      <c r="T132" s="83"/>
    </row>
    <row r="133" spans="2:20">
      <c r="B133" s="83"/>
      <c r="C133" s="83"/>
      <c r="D133" s="83"/>
      <c r="E133" s="83"/>
      <c r="F133" s="83"/>
      <c r="G133" s="83"/>
      <c r="H133" s="83"/>
      <c r="I133" s="83"/>
      <c r="J133" s="83"/>
      <c r="K133" s="83"/>
      <c r="L133" s="83"/>
      <c r="M133" s="83"/>
      <c r="N133" s="83"/>
      <c r="O133" s="83"/>
      <c r="P133" s="83"/>
      <c r="Q133" s="83"/>
      <c r="R133" s="83"/>
      <c r="S133" s="83"/>
      <c r="T133" s="83"/>
    </row>
    <row r="134" spans="2:20">
      <c r="B134" s="83"/>
      <c r="C134" s="83"/>
      <c r="D134" s="83"/>
      <c r="E134" s="83"/>
      <c r="F134" s="83"/>
      <c r="G134" s="83"/>
      <c r="H134" s="83"/>
      <c r="I134" s="83"/>
      <c r="J134" s="83"/>
      <c r="K134" s="83"/>
      <c r="L134" s="83"/>
      <c r="M134" s="83"/>
      <c r="N134" s="83"/>
      <c r="O134" s="83"/>
      <c r="P134" s="83"/>
      <c r="Q134" s="83"/>
      <c r="R134" s="83"/>
      <c r="S134" s="83"/>
      <c r="T134" s="83"/>
    </row>
    <row r="135" spans="2:20">
      <c r="B135" s="83"/>
      <c r="C135" s="83"/>
      <c r="D135" s="83"/>
      <c r="E135" s="83"/>
      <c r="F135" s="83"/>
      <c r="G135" s="83"/>
      <c r="H135" s="83"/>
      <c r="I135" s="83"/>
      <c r="J135" s="83"/>
      <c r="K135" s="83"/>
      <c r="L135" s="83"/>
      <c r="M135" s="83"/>
      <c r="N135" s="83"/>
      <c r="O135" s="83"/>
      <c r="P135" s="83"/>
      <c r="Q135" s="83"/>
      <c r="R135" s="83"/>
      <c r="S135" s="83"/>
      <c r="T135" s="83"/>
    </row>
    <row r="136" spans="2:20">
      <c r="B136" s="83"/>
      <c r="C136" s="83"/>
      <c r="D136" s="83"/>
      <c r="E136" s="83"/>
      <c r="F136" s="83"/>
      <c r="G136" s="83"/>
      <c r="H136" s="83"/>
      <c r="I136" s="83"/>
      <c r="J136" s="83"/>
      <c r="K136" s="83"/>
      <c r="L136" s="83"/>
      <c r="M136" s="83"/>
      <c r="N136" s="83"/>
      <c r="O136" s="83"/>
      <c r="P136" s="83"/>
      <c r="Q136" s="83"/>
      <c r="R136" s="83"/>
      <c r="S136" s="83"/>
      <c r="T136" s="83"/>
    </row>
    <row r="137" spans="2:20">
      <c r="B137" s="83"/>
      <c r="C137" s="83"/>
      <c r="D137" s="83"/>
      <c r="E137" s="83"/>
      <c r="F137" s="83"/>
      <c r="G137" s="83"/>
      <c r="H137" s="83"/>
      <c r="I137" s="83"/>
      <c r="J137" s="83"/>
      <c r="K137" s="83"/>
      <c r="L137" s="83"/>
      <c r="M137" s="83"/>
      <c r="N137" s="83"/>
      <c r="O137" s="83"/>
      <c r="P137" s="83"/>
      <c r="Q137" s="83"/>
      <c r="R137" s="83"/>
      <c r="S137" s="83"/>
      <c r="T137" s="83"/>
    </row>
    <row r="138" spans="2:20">
      <c r="B138" s="83"/>
      <c r="C138" s="83"/>
      <c r="D138" s="83"/>
      <c r="E138" s="83"/>
      <c r="F138" s="83"/>
      <c r="G138" s="83"/>
      <c r="H138" s="83"/>
      <c r="I138" s="83"/>
      <c r="J138" s="83"/>
      <c r="K138" s="83"/>
      <c r="L138" s="83"/>
      <c r="M138" s="83"/>
      <c r="N138" s="83"/>
      <c r="O138" s="83"/>
      <c r="P138" s="83"/>
      <c r="Q138" s="83"/>
      <c r="R138" s="83"/>
      <c r="S138" s="83"/>
      <c r="T138" s="83"/>
    </row>
    <row r="139" spans="2:20">
      <c r="B139" s="83"/>
      <c r="C139" s="83"/>
      <c r="D139" s="83"/>
      <c r="E139" s="83"/>
      <c r="F139" s="83"/>
      <c r="G139" s="83"/>
      <c r="H139" s="83"/>
      <c r="I139" s="83"/>
      <c r="J139" s="83"/>
      <c r="K139" s="83"/>
      <c r="L139" s="83"/>
      <c r="M139" s="83"/>
      <c r="N139" s="83"/>
      <c r="O139" s="83"/>
      <c r="P139" s="83"/>
      <c r="Q139" s="83"/>
      <c r="R139" s="83"/>
      <c r="S139" s="83"/>
      <c r="T139" s="83"/>
    </row>
    <row r="140" spans="2:20">
      <c r="B140" s="83"/>
      <c r="C140" s="83"/>
      <c r="D140" s="83"/>
      <c r="E140" s="83"/>
      <c r="F140" s="83"/>
      <c r="G140" s="83"/>
      <c r="H140" s="83"/>
      <c r="I140" s="83"/>
      <c r="J140" s="83"/>
      <c r="K140" s="83"/>
      <c r="L140" s="83"/>
      <c r="M140" s="83"/>
      <c r="N140" s="83"/>
      <c r="O140" s="83"/>
      <c r="P140" s="83"/>
      <c r="Q140" s="83"/>
      <c r="R140" s="83"/>
      <c r="S140" s="83"/>
      <c r="T140" s="83"/>
    </row>
    <row r="141" spans="2:20">
      <c r="B141" s="83"/>
      <c r="C141" s="83"/>
      <c r="D141" s="83"/>
      <c r="E141" s="83"/>
      <c r="F141" s="83"/>
      <c r="G141" s="83"/>
      <c r="H141" s="83"/>
      <c r="I141" s="83"/>
      <c r="J141" s="83"/>
      <c r="K141" s="83"/>
      <c r="L141" s="83"/>
      <c r="M141" s="83"/>
      <c r="N141" s="83"/>
      <c r="O141" s="83"/>
      <c r="P141" s="83"/>
      <c r="Q141" s="83"/>
      <c r="R141" s="83"/>
      <c r="S141" s="83"/>
      <c r="T141" s="83"/>
    </row>
    <row r="142" spans="2:20">
      <c r="B142" s="83"/>
      <c r="C142" s="83"/>
      <c r="D142" s="83"/>
      <c r="E142" s="83"/>
      <c r="F142" s="83"/>
      <c r="G142" s="83"/>
      <c r="H142" s="83"/>
      <c r="I142" s="83"/>
      <c r="J142" s="83"/>
      <c r="K142" s="83"/>
      <c r="L142" s="83"/>
      <c r="M142" s="83"/>
      <c r="N142" s="83"/>
      <c r="O142" s="83"/>
      <c r="P142" s="83"/>
      <c r="Q142" s="83"/>
      <c r="R142" s="83"/>
      <c r="S142" s="83"/>
      <c r="T142" s="83"/>
    </row>
    <row r="143" spans="2:20">
      <c r="B143" s="83"/>
      <c r="C143" s="83"/>
      <c r="D143" s="83"/>
      <c r="E143" s="83"/>
      <c r="F143" s="83"/>
      <c r="G143" s="83"/>
      <c r="H143" s="83"/>
      <c r="I143" s="83"/>
      <c r="J143" s="83"/>
      <c r="K143" s="83"/>
      <c r="L143" s="83"/>
      <c r="M143" s="83"/>
      <c r="N143" s="83"/>
      <c r="O143" s="83"/>
      <c r="P143" s="83"/>
      <c r="Q143" s="83"/>
      <c r="R143" s="83"/>
      <c r="S143" s="83"/>
      <c r="T143" s="83"/>
    </row>
    <row r="144" spans="2:20">
      <c r="B144" s="83"/>
      <c r="C144" s="83"/>
      <c r="D144" s="83"/>
      <c r="E144" s="83"/>
      <c r="F144" s="83"/>
      <c r="G144" s="83"/>
      <c r="H144" s="83"/>
      <c r="I144" s="83"/>
      <c r="J144" s="83"/>
      <c r="K144" s="83"/>
      <c r="L144" s="83"/>
      <c r="M144" s="83"/>
      <c r="N144" s="83"/>
      <c r="O144" s="83"/>
      <c r="P144" s="83"/>
      <c r="Q144" s="83"/>
      <c r="R144" s="83"/>
      <c r="S144" s="83"/>
      <c r="T144" s="83"/>
    </row>
    <row r="145" spans="2:20">
      <c r="B145" s="83"/>
      <c r="C145" s="83"/>
      <c r="D145" s="83"/>
      <c r="E145" s="83"/>
      <c r="F145" s="83"/>
      <c r="G145" s="83"/>
      <c r="H145" s="83"/>
      <c r="I145" s="83"/>
      <c r="J145" s="83"/>
      <c r="K145" s="83"/>
      <c r="L145" s="83"/>
      <c r="M145" s="83"/>
      <c r="N145" s="83"/>
      <c r="O145" s="83"/>
      <c r="P145" s="83"/>
      <c r="Q145" s="83"/>
      <c r="R145" s="83"/>
      <c r="S145" s="83"/>
      <c r="T145" s="83"/>
    </row>
    <row r="146" spans="2:20">
      <c r="B146" s="83"/>
      <c r="C146" s="83"/>
      <c r="D146" s="83"/>
      <c r="E146" s="83"/>
      <c r="F146" s="83"/>
      <c r="G146" s="83"/>
      <c r="H146" s="83"/>
      <c r="I146" s="83"/>
      <c r="J146" s="83"/>
      <c r="K146" s="83"/>
      <c r="L146" s="83"/>
      <c r="M146" s="83"/>
      <c r="N146" s="83"/>
      <c r="O146" s="83"/>
      <c r="P146" s="83"/>
      <c r="Q146" s="83"/>
      <c r="R146" s="83"/>
      <c r="S146" s="83"/>
      <c r="T146" s="83"/>
    </row>
    <row r="147" spans="2:20">
      <c r="B147" s="83"/>
      <c r="C147" s="83"/>
      <c r="D147" s="83"/>
      <c r="E147" s="83"/>
      <c r="F147" s="83"/>
      <c r="G147" s="83"/>
      <c r="H147" s="83"/>
      <c r="I147" s="83"/>
      <c r="J147" s="83"/>
      <c r="K147" s="83"/>
      <c r="L147" s="83"/>
      <c r="M147" s="83"/>
      <c r="N147" s="83"/>
      <c r="O147" s="83"/>
      <c r="P147" s="83"/>
      <c r="Q147" s="83"/>
      <c r="R147" s="83"/>
      <c r="S147" s="83"/>
      <c r="T147" s="83"/>
    </row>
    <row r="148" spans="2:20">
      <c r="B148" s="83"/>
      <c r="C148" s="83"/>
      <c r="D148" s="83"/>
      <c r="E148" s="83"/>
      <c r="F148" s="83"/>
      <c r="G148" s="83"/>
      <c r="H148" s="83"/>
      <c r="I148" s="83"/>
      <c r="J148" s="83"/>
      <c r="K148" s="83"/>
      <c r="L148" s="83"/>
      <c r="M148" s="83"/>
      <c r="N148" s="83"/>
      <c r="O148" s="83"/>
      <c r="P148" s="83"/>
      <c r="Q148" s="83"/>
      <c r="R148" s="83"/>
      <c r="S148" s="83"/>
      <c r="T148" s="83"/>
    </row>
    <row r="149" spans="2:20">
      <c r="B149" s="83"/>
      <c r="C149" s="83"/>
      <c r="D149" s="83"/>
      <c r="E149" s="83"/>
      <c r="F149" s="83"/>
      <c r="G149" s="83"/>
      <c r="H149" s="83"/>
      <c r="I149" s="83"/>
      <c r="J149" s="83"/>
      <c r="K149" s="83"/>
      <c r="L149" s="83"/>
      <c r="M149" s="83"/>
      <c r="N149" s="83"/>
      <c r="O149" s="83"/>
      <c r="P149" s="83"/>
      <c r="Q149" s="83"/>
      <c r="R149" s="83"/>
      <c r="S149" s="83"/>
      <c r="T149" s="83"/>
    </row>
    <row r="150" spans="2:20">
      <c r="B150" s="83"/>
      <c r="C150" s="83"/>
      <c r="D150" s="83"/>
      <c r="E150" s="83"/>
      <c r="F150" s="83"/>
      <c r="G150" s="83"/>
      <c r="H150" s="83"/>
      <c r="I150" s="83"/>
      <c r="J150" s="83"/>
      <c r="K150" s="83"/>
      <c r="L150" s="83"/>
      <c r="M150" s="83"/>
      <c r="N150" s="83"/>
      <c r="O150" s="83"/>
      <c r="P150" s="83"/>
      <c r="Q150" s="83"/>
      <c r="R150" s="83"/>
      <c r="S150" s="83"/>
      <c r="T150" s="83"/>
    </row>
    <row r="151" spans="2:20">
      <c r="B151" s="83"/>
      <c r="C151" s="83"/>
      <c r="D151" s="83"/>
      <c r="E151" s="83"/>
      <c r="F151" s="83"/>
      <c r="G151" s="83"/>
      <c r="H151" s="83"/>
      <c r="I151" s="83"/>
      <c r="J151" s="83"/>
      <c r="K151" s="83"/>
      <c r="L151" s="83"/>
      <c r="M151" s="83"/>
      <c r="N151" s="83"/>
      <c r="O151" s="83"/>
      <c r="P151" s="83"/>
      <c r="Q151" s="83"/>
      <c r="R151" s="83"/>
      <c r="S151" s="83"/>
      <c r="T151" s="83"/>
    </row>
    <row r="152" spans="2:20">
      <c r="B152" s="83"/>
      <c r="C152" s="83"/>
      <c r="D152" s="83"/>
      <c r="E152" s="83"/>
      <c r="F152" s="83"/>
      <c r="G152" s="83"/>
      <c r="H152" s="83"/>
      <c r="I152" s="83"/>
      <c r="J152" s="83"/>
      <c r="K152" s="83"/>
      <c r="L152" s="83"/>
      <c r="M152" s="83"/>
      <c r="N152" s="83"/>
      <c r="O152" s="83"/>
      <c r="P152" s="83"/>
      <c r="Q152" s="83"/>
      <c r="R152" s="83"/>
      <c r="S152" s="83"/>
      <c r="T152" s="83"/>
    </row>
    <row r="153" spans="2:20">
      <c r="B153" s="83"/>
      <c r="C153" s="83"/>
      <c r="D153" s="83"/>
      <c r="E153" s="83"/>
      <c r="F153" s="83"/>
      <c r="G153" s="83"/>
      <c r="H153" s="83"/>
      <c r="I153" s="83"/>
      <c r="J153" s="83"/>
      <c r="K153" s="83"/>
      <c r="L153" s="83"/>
      <c r="M153" s="83"/>
      <c r="N153" s="83"/>
      <c r="O153" s="83"/>
      <c r="P153" s="83"/>
      <c r="Q153" s="83"/>
      <c r="R153" s="83"/>
      <c r="S153" s="83"/>
      <c r="T153" s="83"/>
    </row>
    <row r="154" spans="2:20">
      <c r="B154" s="83"/>
      <c r="C154" s="83"/>
      <c r="D154" s="83"/>
      <c r="E154" s="83"/>
      <c r="F154" s="83"/>
      <c r="G154" s="83"/>
      <c r="H154" s="83"/>
      <c r="I154" s="83"/>
      <c r="J154" s="83"/>
      <c r="K154" s="83"/>
      <c r="L154" s="83"/>
      <c r="M154" s="83"/>
      <c r="N154" s="83"/>
      <c r="O154" s="83"/>
      <c r="P154" s="83"/>
      <c r="Q154" s="83"/>
      <c r="R154" s="83"/>
      <c r="S154" s="83"/>
      <c r="T154" s="83"/>
    </row>
    <row r="155" spans="2:20">
      <c r="B155" s="83"/>
      <c r="C155" s="83"/>
      <c r="D155" s="83"/>
      <c r="E155" s="83"/>
      <c r="F155" s="83"/>
      <c r="G155" s="83"/>
      <c r="H155" s="83"/>
      <c r="I155" s="83"/>
      <c r="J155" s="83"/>
      <c r="K155" s="83"/>
      <c r="L155" s="83"/>
      <c r="M155" s="83"/>
      <c r="N155" s="83"/>
      <c r="O155" s="83"/>
      <c r="P155" s="83"/>
      <c r="Q155" s="83"/>
      <c r="R155" s="83"/>
      <c r="S155" s="83"/>
      <c r="T155" s="83"/>
    </row>
    <row r="156" spans="2:20">
      <c r="B156" s="83"/>
      <c r="C156" s="83"/>
      <c r="D156" s="83"/>
      <c r="E156" s="83"/>
      <c r="F156" s="83"/>
      <c r="G156" s="83"/>
      <c r="H156" s="83"/>
      <c r="I156" s="83"/>
      <c r="J156" s="83"/>
      <c r="K156" s="83"/>
      <c r="L156" s="83"/>
      <c r="M156" s="83"/>
      <c r="N156" s="83"/>
      <c r="O156" s="83"/>
      <c r="P156" s="83"/>
      <c r="Q156" s="83"/>
      <c r="R156" s="83"/>
      <c r="S156" s="83"/>
      <c r="T156" s="83"/>
    </row>
    <row r="157" spans="2:20">
      <c r="B157" s="83"/>
      <c r="C157" s="83"/>
      <c r="D157" s="83"/>
      <c r="E157" s="83"/>
      <c r="F157" s="83"/>
      <c r="G157" s="83"/>
      <c r="H157" s="83"/>
      <c r="I157" s="83"/>
      <c r="J157" s="83"/>
      <c r="K157" s="83"/>
      <c r="L157" s="83"/>
      <c r="M157" s="83"/>
      <c r="N157" s="83"/>
      <c r="O157" s="83"/>
      <c r="P157" s="83"/>
      <c r="Q157" s="83"/>
      <c r="R157" s="83"/>
      <c r="S157" s="83"/>
      <c r="T157" s="83"/>
    </row>
    <row r="158" spans="2:20">
      <c r="B158" s="83"/>
      <c r="C158" s="83"/>
      <c r="D158" s="83"/>
      <c r="E158" s="83"/>
      <c r="F158" s="83"/>
      <c r="G158" s="83"/>
      <c r="H158" s="83"/>
      <c r="I158" s="83"/>
      <c r="J158" s="83"/>
      <c r="K158" s="83"/>
      <c r="L158" s="83"/>
      <c r="M158" s="83"/>
      <c r="N158" s="83"/>
      <c r="O158" s="83"/>
      <c r="P158" s="83"/>
      <c r="Q158" s="83"/>
      <c r="R158" s="83"/>
      <c r="S158" s="83"/>
      <c r="T158" s="83"/>
    </row>
    <row r="159" spans="2:20">
      <c r="B159" s="83"/>
      <c r="C159" s="83"/>
      <c r="D159" s="83"/>
      <c r="E159" s="83"/>
      <c r="F159" s="83"/>
      <c r="G159" s="83"/>
      <c r="H159" s="83"/>
      <c r="I159" s="83"/>
      <c r="J159" s="83"/>
      <c r="K159" s="83"/>
      <c r="L159" s="83"/>
      <c r="M159" s="83"/>
      <c r="N159" s="83"/>
      <c r="O159" s="83"/>
      <c r="P159" s="83"/>
      <c r="Q159" s="83"/>
      <c r="R159" s="83"/>
      <c r="S159" s="83"/>
      <c r="T159" s="83"/>
    </row>
    <row r="160" spans="2:20">
      <c r="B160" s="83"/>
      <c r="C160" s="83"/>
      <c r="D160" s="83"/>
      <c r="E160" s="83"/>
      <c r="F160" s="83"/>
      <c r="G160" s="83"/>
      <c r="H160" s="83"/>
      <c r="I160" s="83"/>
      <c r="J160" s="83"/>
      <c r="K160" s="83"/>
      <c r="L160" s="83"/>
      <c r="M160" s="83"/>
      <c r="N160" s="83"/>
      <c r="O160" s="83"/>
      <c r="P160" s="83"/>
      <c r="Q160" s="83"/>
      <c r="R160" s="83"/>
      <c r="S160" s="83"/>
      <c r="T160" s="83"/>
    </row>
    <row r="161" spans="2:20">
      <c r="B161" s="83"/>
      <c r="C161" s="83"/>
      <c r="D161" s="83"/>
      <c r="E161" s="83"/>
      <c r="F161" s="83"/>
      <c r="G161" s="83"/>
      <c r="H161" s="83"/>
      <c r="I161" s="83"/>
      <c r="J161" s="83"/>
      <c r="K161" s="83"/>
      <c r="L161" s="83"/>
      <c r="M161" s="83"/>
      <c r="N161" s="83"/>
      <c r="O161" s="83"/>
      <c r="P161" s="83"/>
      <c r="Q161" s="83"/>
      <c r="R161" s="83"/>
      <c r="S161" s="83"/>
      <c r="T161" s="83"/>
    </row>
    <row r="162" spans="2:20">
      <c r="B162" s="83"/>
      <c r="C162" s="83"/>
      <c r="D162" s="83"/>
      <c r="E162" s="83"/>
      <c r="F162" s="83"/>
      <c r="G162" s="83"/>
      <c r="H162" s="83"/>
      <c r="I162" s="83"/>
      <c r="J162" s="83"/>
      <c r="K162" s="83"/>
      <c r="L162" s="83"/>
      <c r="M162" s="83"/>
      <c r="N162" s="83"/>
      <c r="O162" s="83"/>
      <c r="P162" s="83"/>
      <c r="Q162" s="83"/>
      <c r="R162" s="83"/>
      <c r="S162" s="83"/>
      <c r="T162" s="83"/>
    </row>
    <row r="163" spans="2:20">
      <c r="B163" s="83"/>
      <c r="C163" s="83"/>
      <c r="D163" s="83"/>
      <c r="E163" s="83"/>
      <c r="F163" s="83"/>
      <c r="G163" s="83"/>
      <c r="H163" s="83"/>
      <c r="I163" s="83"/>
      <c r="J163" s="83"/>
      <c r="K163" s="83"/>
      <c r="L163" s="83"/>
      <c r="M163" s="83"/>
      <c r="N163" s="83"/>
      <c r="O163" s="83"/>
      <c r="P163" s="83"/>
      <c r="Q163" s="83"/>
      <c r="R163" s="83"/>
      <c r="S163" s="83"/>
      <c r="T163" s="83"/>
    </row>
    <row r="164" spans="2:20">
      <c r="B164" s="83"/>
      <c r="C164" s="83"/>
      <c r="D164" s="83"/>
      <c r="E164" s="83"/>
      <c r="F164" s="83"/>
      <c r="G164" s="83"/>
      <c r="H164" s="83"/>
      <c r="I164" s="83"/>
      <c r="J164" s="83"/>
      <c r="K164" s="83"/>
      <c r="L164" s="83"/>
      <c r="M164" s="83"/>
      <c r="N164" s="83"/>
      <c r="O164" s="83"/>
      <c r="P164" s="83"/>
      <c r="Q164" s="83"/>
      <c r="R164" s="83"/>
      <c r="S164" s="83"/>
      <c r="T164" s="83"/>
    </row>
    <row r="165" spans="2:20">
      <c r="B165" s="83"/>
      <c r="C165" s="83"/>
      <c r="D165" s="83"/>
      <c r="E165" s="83"/>
      <c r="F165" s="83"/>
      <c r="G165" s="83"/>
      <c r="H165" s="83"/>
      <c r="I165" s="83"/>
      <c r="J165" s="83"/>
      <c r="K165" s="83"/>
      <c r="L165" s="83"/>
      <c r="M165" s="83"/>
      <c r="N165" s="83"/>
      <c r="O165" s="83"/>
      <c r="P165" s="83"/>
      <c r="Q165" s="83"/>
      <c r="R165" s="83"/>
      <c r="S165" s="83"/>
      <c r="T165" s="83"/>
    </row>
    <row r="166" spans="2:20">
      <c r="B166" s="83"/>
      <c r="C166" s="83"/>
      <c r="D166" s="83"/>
      <c r="E166" s="83"/>
      <c r="F166" s="83"/>
      <c r="G166" s="83"/>
      <c r="H166" s="83"/>
      <c r="I166" s="83"/>
      <c r="J166" s="83"/>
      <c r="K166" s="83"/>
      <c r="L166" s="83"/>
      <c r="M166" s="83"/>
      <c r="N166" s="83"/>
      <c r="O166" s="83"/>
      <c r="P166" s="83"/>
      <c r="Q166" s="83"/>
      <c r="R166" s="83"/>
      <c r="S166" s="83"/>
      <c r="T166" s="83"/>
    </row>
    <row r="167" spans="2:20">
      <c r="B167" s="83"/>
      <c r="C167" s="83"/>
      <c r="D167" s="83"/>
      <c r="E167" s="83"/>
      <c r="F167" s="83"/>
      <c r="G167" s="83"/>
      <c r="H167" s="83"/>
      <c r="I167" s="83"/>
      <c r="J167" s="83"/>
      <c r="K167" s="83"/>
      <c r="L167" s="83"/>
      <c r="M167" s="83"/>
      <c r="N167" s="83"/>
      <c r="O167" s="83"/>
      <c r="P167" s="83"/>
      <c r="Q167" s="83"/>
      <c r="R167" s="83"/>
      <c r="S167" s="83"/>
      <c r="T167" s="83"/>
    </row>
    <row r="168" spans="2:20">
      <c r="B168" s="83"/>
      <c r="C168" s="83"/>
      <c r="D168" s="83"/>
      <c r="E168" s="83"/>
      <c r="F168" s="83"/>
      <c r="G168" s="83"/>
      <c r="H168" s="83"/>
      <c r="I168" s="83"/>
      <c r="J168" s="83"/>
      <c r="K168" s="83"/>
      <c r="L168" s="83"/>
      <c r="M168" s="83"/>
      <c r="N168" s="83"/>
      <c r="O168" s="83"/>
      <c r="P168" s="83"/>
      <c r="Q168" s="83"/>
      <c r="R168" s="83"/>
      <c r="S168" s="83"/>
      <c r="T168" s="83"/>
    </row>
    <row r="169" spans="2:20">
      <c r="B169" s="83"/>
      <c r="C169" s="83"/>
      <c r="D169" s="83"/>
      <c r="E169" s="83"/>
      <c r="F169" s="83"/>
      <c r="G169" s="83"/>
      <c r="H169" s="83"/>
      <c r="I169" s="83"/>
      <c r="J169" s="83"/>
      <c r="K169" s="83"/>
      <c r="L169" s="83"/>
      <c r="M169" s="83"/>
      <c r="N169" s="83"/>
      <c r="O169" s="83"/>
      <c r="P169" s="83"/>
      <c r="Q169" s="83"/>
      <c r="R169" s="83"/>
      <c r="S169" s="83"/>
      <c r="T169" s="83"/>
    </row>
    <row r="170" spans="2:20">
      <c r="B170" s="83"/>
      <c r="C170" s="83"/>
      <c r="D170" s="83"/>
      <c r="E170" s="83"/>
      <c r="F170" s="83"/>
      <c r="G170" s="83"/>
      <c r="H170" s="83"/>
      <c r="I170" s="83"/>
      <c r="J170" s="83"/>
      <c r="K170" s="83"/>
      <c r="L170" s="83"/>
      <c r="M170" s="83"/>
      <c r="N170" s="83"/>
      <c r="O170" s="83"/>
      <c r="P170" s="83"/>
      <c r="Q170" s="83"/>
      <c r="R170" s="83"/>
      <c r="S170" s="83"/>
      <c r="T170" s="83"/>
    </row>
    <row r="171" spans="2:20">
      <c r="B171" s="83"/>
      <c r="C171" s="83"/>
      <c r="D171" s="83"/>
      <c r="E171" s="83"/>
      <c r="F171" s="83"/>
      <c r="G171" s="83"/>
      <c r="H171" s="83"/>
      <c r="I171" s="83"/>
      <c r="J171" s="83"/>
      <c r="K171" s="83"/>
      <c r="L171" s="83"/>
      <c r="M171" s="83"/>
      <c r="N171" s="83"/>
      <c r="O171" s="83"/>
      <c r="P171" s="83"/>
      <c r="Q171" s="83"/>
      <c r="R171" s="83"/>
      <c r="S171" s="83"/>
      <c r="T171" s="83"/>
    </row>
    <row r="172" spans="2:20">
      <c r="B172" s="83"/>
      <c r="C172" s="83"/>
      <c r="D172" s="83"/>
      <c r="E172" s="83"/>
      <c r="F172" s="83"/>
      <c r="G172" s="83"/>
      <c r="H172" s="83"/>
      <c r="I172" s="83"/>
      <c r="J172" s="83"/>
      <c r="K172" s="83"/>
      <c r="L172" s="83"/>
      <c r="M172" s="83"/>
      <c r="N172" s="83"/>
      <c r="O172" s="83"/>
      <c r="P172" s="83"/>
      <c r="Q172" s="83"/>
      <c r="R172" s="83"/>
      <c r="S172" s="83"/>
      <c r="T172" s="83"/>
    </row>
    <row r="173" spans="2:20">
      <c r="B173" s="83"/>
      <c r="C173" s="83"/>
      <c r="D173" s="83"/>
      <c r="E173" s="83"/>
      <c r="F173" s="83"/>
      <c r="G173" s="83"/>
      <c r="H173" s="83"/>
      <c r="I173" s="83"/>
      <c r="J173" s="83"/>
      <c r="K173" s="83"/>
      <c r="L173" s="83"/>
      <c r="M173" s="83"/>
      <c r="N173" s="83"/>
      <c r="O173" s="83"/>
      <c r="P173" s="83"/>
      <c r="Q173" s="83"/>
      <c r="R173" s="83"/>
      <c r="S173" s="83"/>
      <c r="T173" s="83"/>
    </row>
    <row r="174" spans="2:20">
      <c r="B174" s="83"/>
      <c r="C174" s="83"/>
      <c r="D174" s="83"/>
      <c r="E174" s="83"/>
      <c r="F174" s="83"/>
      <c r="G174" s="83"/>
      <c r="H174" s="83"/>
      <c r="I174" s="83"/>
      <c r="J174" s="83"/>
      <c r="K174" s="83"/>
      <c r="L174" s="83"/>
      <c r="M174" s="83"/>
      <c r="N174" s="83"/>
      <c r="O174" s="83"/>
      <c r="P174" s="83"/>
      <c r="Q174" s="83"/>
      <c r="R174" s="83"/>
      <c r="S174" s="83"/>
      <c r="T174" s="83"/>
    </row>
    <row r="175" spans="2:20">
      <c r="B175" s="83"/>
      <c r="C175" s="83"/>
      <c r="D175" s="83"/>
      <c r="E175" s="83"/>
      <c r="F175" s="83"/>
      <c r="G175" s="83"/>
      <c r="H175" s="83"/>
      <c r="I175" s="83"/>
      <c r="J175" s="83"/>
      <c r="K175" s="83"/>
      <c r="L175" s="83"/>
      <c r="M175" s="83"/>
      <c r="N175" s="83"/>
      <c r="O175" s="83"/>
      <c r="P175" s="83"/>
      <c r="Q175" s="83"/>
      <c r="R175" s="83"/>
      <c r="S175" s="83"/>
      <c r="T175" s="83"/>
    </row>
    <row r="176" spans="2:20">
      <c r="B176" s="83"/>
      <c r="C176" s="83"/>
      <c r="D176" s="83"/>
      <c r="E176" s="83"/>
      <c r="F176" s="83"/>
      <c r="G176" s="83"/>
      <c r="H176" s="83"/>
      <c r="I176" s="83"/>
      <c r="J176" s="83"/>
      <c r="K176" s="83"/>
      <c r="L176" s="83"/>
      <c r="M176" s="83"/>
      <c r="N176" s="83"/>
      <c r="O176" s="83"/>
      <c r="P176" s="83"/>
      <c r="Q176" s="83"/>
      <c r="R176" s="83"/>
      <c r="S176" s="83"/>
      <c r="T176" s="83"/>
    </row>
    <row r="177" spans="2:20">
      <c r="B177" s="83"/>
      <c r="C177" s="83"/>
      <c r="D177" s="83"/>
      <c r="E177" s="83"/>
      <c r="F177" s="83"/>
      <c r="G177" s="83"/>
      <c r="H177" s="83"/>
      <c r="I177" s="83"/>
      <c r="J177" s="83"/>
      <c r="K177" s="83"/>
      <c r="L177" s="83"/>
      <c r="M177" s="83"/>
      <c r="N177" s="83"/>
      <c r="O177" s="83"/>
      <c r="P177" s="83"/>
      <c r="Q177" s="83"/>
      <c r="R177" s="83"/>
      <c r="S177" s="83"/>
      <c r="T177" s="83"/>
    </row>
    <row r="178" spans="2:20">
      <c r="B178" s="83"/>
      <c r="C178" s="83"/>
      <c r="D178" s="83"/>
      <c r="E178" s="83"/>
      <c r="F178" s="83"/>
      <c r="G178" s="83"/>
      <c r="H178" s="83"/>
      <c r="I178" s="83"/>
      <c r="J178" s="83"/>
      <c r="K178" s="83"/>
      <c r="L178" s="83"/>
      <c r="M178" s="83"/>
      <c r="N178" s="83"/>
      <c r="O178" s="83"/>
      <c r="P178" s="83"/>
      <c r="Q178" s="83"/>
      <c r="R178" s="83"/>
      <c r="S178" s="83"/>
      <c r="T178" s="83"/>
    </row>
    <row r="179" spans="2:20">
      <c r="B179" s="83"/>
      <c r="C179" s="83"/>
      <c r="D179" s="83"/>
      <c r="E179" s="83"/>
      <c r="F179" s="83"/>
      <c r="G179" s="83"/>
      <c r="H179" s="83"/>
      <c r="I179" s="83"/>
      <c r="J179" s="83"/>
      <c r="K179" s="83"/>
      <c r="L179" s="83"/>
      <c r="M179" s="83"/>
      <c r="N179" s="83"/>
      <c r="O179" s="83"/>
      <c r="P179" s="83"/>
      <c r="Q179" s="83"/>
      <c r="R179" s="83"/>
      <c r="S179" s="83"/>
      <c r="T179" s="83"/>
    </row>
    <row r="180" spans="2:20">
      <c r="B180" s="83"/>
      <c r="C180" s="83"/>
      <c r="D180" s="83"/>
      <c r="E180" s="83"/>
      <c r="F180" s="83"/>
      <c r="G180" s="83"/>
      <c r="H180" s="83"/>
      <c r="I180" s="83"/>
      <c r="J180" s="83"/>
      <c r="K180" s="83"/>
      <c r="L180" s="83"/>
      <c r="M180" s="83"/>
      <c r="N180" s="83"/>
      <c r="O180" s="83"/>
      <c r="P180" s="83"/>
      <c r="Q180" s="83"/>
      <c r="R180" s="83"/>
      <c r="S180" s="83"/>
      <c r="T180" s="83"/>
    </row>
    <row r="181" spans="2:20">
      <c r="B181" s="83"/>
      <c r="C181" s="83"/>
      <c r="D181" s="83"/>
      <c r="E181" s="83"/>
      <c r="F181" s="83"/>
      <c r="G181" s="83"/>
      <c r="H181" s="83"/>
      <c r="I181" s="83"/>
      <c r="J181" s="83"/>
      <c r="K181" s="83"/>
      <c r="L181" s="83"/>
      <c r="M181" s="83"/>
      <c r="N181" s="83"/>
      <c r="O181" s="83"/>
      <c r="P181" s="83"/>
      <c r="Q181" s="83"/>
      <c r="R181" s="83"/>
      <c r="S181" s="83"/>
      <c r="T181" s="83"/>
    </row>
    <row r="182" spans="2:20">
      <c r="B182" s="83"/>
      <c r="C182" s="83"/>
      <c r="D182" s="83"/>
      <c r="E182" s="83"/>
      <c r="F182" s="83"/>
      <c r="G182" s="83"/>
      <c r="H182" s="83"/>
      <c r="I182" s="83"/>
      <c r="J182" s="83"/>
      <c r="K182" s="83"/>
      <c r="L182" s="83"/>
      <c r="M182" s="83"/>
      <c r="N182" s="83"/>
      <c r="O182" s="83"/>
      <c r="P182" s="83"/>
      <c r="Q182" s="83"/>
      <c r="R182" s="83"/>
      <c r="S182" s="83"/>
      <c r="T182" s="83"/>
    </row>
    <row r="183" spans="2:20">
      <c r="B183" s="83"/>
      <c r="C183" s="83"/>
      <c r="D183" s="83"/>
      <c r="E183" s="83"/>
      <c r="F183" s="83"/>
      <c r="G183" s="83"/>
      <c r="H183" s="83"/>
      <c r="I183" s="83"/>
      <c r="J183" s="83"/>
      <c r="K183" s="83"/>
      <c r="L183" s="83"/>
      <c r="M183" s="83"/>
      <c r="N183" s="83"/>
      <c r="O183" s="83"/>
      <c r="P183" s="83"/>
      <c r="Q183" s="83"/>
      <c r="R183" s="83"/>
      <c r="S183" s="83"/>
      <c r="T183" s="83"/>
    </row>
    <row r="184" spans="2:20">
      <c r="B184" s="83"/>
      <c r="C184" s="83"/>
      <c r="D184" s="83"/>
      <c r="E184" s="83"/>
      <c r="F184" s="83"/>
      <c r="G184" s="83"/>
      <c r="H184" s="83"/>
      <c r="I184" s="83"/>
      <c r="J184" s="83"/>
      <c r="K184" s="83"/>
      <c r="L184" s="83"/>
      <c r="M184" s="83"/>
      <c r="N184" s="83"/>
      <c r="O184" s="83"/>
      <c r="P184" s="83"/>
      <c r="Q184" s="83"/>
      <c r="R184" s="83"/>
      <c r="S184" s="83"/>
      <c r="T184" s="83"/>
    </row>
    <row r="185" spans="2:20">
      <c r="B185" s="83"/>
      <c r="C185" s="83"/>
      <c r="D185" s="83"/>
      <c r="E185" s="83"/>
      <c r="F185" s="83"/>
      <c r="G185" s="83"/>
      <c r="H185" s="83"/>
      <c r="I185" s="83"/>
      <c r="J185" s="83"/>
      <c r="K185" s="83"/>
      <c r="L185" s="83"/>
      <c r="M185" s="83"/>
      <c r="N185" s="83"/>
      <c r="O185" s="83"/>
      <c r="P185" s="83"/>
      <c r="Q185" s="83"/>
      <c r="R185" s="83"/>
      <c r="S185" s="83"/>
      <c r="T185" s="83"/>
    </row>
    <row r="186" spans="2:20">
      <c r="B186" s="83"/>
      <c r="C186" s="83"/>
      <c r="D186" s="83"/>
      <c r="E186" s="83"/>
      <c r="F186" s="83"/>
      <c r="G186" s="83"/>
      <c r="H186" s="83"/>
      <c r="I186" s="83"/>
      <c r="J186" s="83"/>
      <c r="K186" s="83"/>
      <c r="L186" s="83"/>
      <c r="M186" s="83"/>
      <c r="N186" s="83"/>
      <c r="O186" s="83"/>
      <c r="P186" s="83"/>
      <c r="Q186" s="83"/>
      <c r="R186" s="83"/>
      <c r="S186" s="83"/>
      <c r="T186" s="83"/>
    </row>
    <row r="187" spans="2:20">
      <c r="B187" s="83"/>
      <c r="C187" s="83"/>
      <c r="D187" s="83"/>
      <c r="E187" s="83"/>
      <c r="F187" s="83"/>
      <c r="G187" s="83"/>
      <c r="H187" s="83"/>
      <c r="I187" s="83"/>
      <c r="J187" s="83"/>
      <c r="K187" s="83"/>
      <c r="L187" s="83"/>
      <c r="M187" s="83"/>
      <c r="N187" s="83"/>
      <c r="O187" s="83"/>
      <c r="P187" s="83"/>
      <c r="Q187" s="83"/>
      <c r="R187" s="83"/>
      <c r="S187" s="83"/>
      <c r="T187" s="83"/>
    </row>
    <row r="188" spans="2:20">
      <c r="B188" s="83"/>
      <c r="C188" s="83"/>
      <c r="D188" s="83"/>
      <c r="E188" s="83"/>
      <c r="F188" s="83"/>
      <c r="G188" s="83"/>
      <c r="H188" s="83"/>
      <c r="I188" s="83"/>
      <c r="J188" s="83"/>
      <c r="K188" s="83"/>
      <c r="L188" s="83"/>
      <c r="M188" s="83"/>
      <c r="N188" s="83"/>
      <c r="O188" s="83"/>
      <c r="P188" s="83"/>
      <c r="Q188" s="83"/>
      <c r="R188" s="83"/>
      <c r="S188" s="83"/>
      <c r="T188" s="83"/>
    </row>
    <row r="189" spans="2:20">
      <c r="B189" s="83"/>
      <c r="C189" s="83"/>
      <c r="D189" s="83"/>
      <c r="E189" s="83"/>
      <c r="F189" s="83"/>
      <c r="G189" s="83"/>
      <c r="H189" s="83"/>
      <c r="I189" s="83"/>
      <c r="J189" s="83"/>
      <c r="K189" s="83"/>
      <c r="L189" s="83"/>
      <c r="M189" s="83"/>
      <c r="N189" s="83"/>
      <c r="O189" s="83"/>
      <c r="P189" s="83"/>
      <c r="Q189" s="83"/>
      <c r="R189" s="83"/>
      <c r="S189" s="83"/>
      <c r="T189" s="83"/>
    </row>
    <row r="190" spans="2:20">
      <c r="B190" s="83"/>
      <c r="C190" s="83"/>
      <c r="D190" s="83"/>
      <c r="E190" s="83"/>
      <c r="F190" s="83"/>
      <c r="G190" s="83"/>
      <c r="H190" s="83"/>
      <c r="I190" s="83"/>
      <c r="J190" s="83"/>
      <c r="K190" s="83"/>
      <c r="L190" s="83"/>
      <c r="M190" s="83"/>
      <c r="N190" s="83"/>
      <c r="O190" s="83"/>
      <c r="P190" s="83"/>
      <c r="Q190" s="83"/>
      <c r="R190" s="83"/>
      <c r="S190" s="83"/>
      <c r="T190" s="83"/>
    </row>
    <row r="191" spans="2:20">
      <c r="B191" s="83"/>
      <c r="C191" s="83"/>
      <c r="D191" s="83"/>
      <c r="E191" s="83"/>
      <c r="F191" s="83"/>
      <c r="G191" s="83"/>
      <c r="H191" s="83"/>
      <c r="I191" s="83"/>
      <c r="J191" s="83"/>
      <c r="K191" s="83"/>
      <c r="L191" s="83"/>
      <c r="M191" s="83"/>
      <c r="N191" s="83"/>
      <c r="O191" s="83"/>
      <c r="P191" s="83"/>
      <c r="Q191" s="83"/>
      <c r="R191" s="83"/>
      <c r="S191" s="83"/>
      <c r="T191" s="83"/>
    </row>
    <row r="192" spans="2:20">
      <c r="B192" s="83"/>
      <c r="C192" s="83"/>
      <c r="D192" s="83"/>
      <c r="E192" s="83"/>
      <c r="F192" s="83"/>
      <c r="G192" s="83"/>
      <c r="H192" s="83"/>
      <c r="I192" s="83"/>
      <c r="J192" s="83"/>
      <c r="K192" s="83"/>
      <c r="L192" s="83"/>
      <c r="M192" s="83"/>
      <c r="N192" s="83"/>
      <c r="O192" s="83"/>
      <c r="P192" s="83"/>
      <c r="Q192" s="83"/>
      <c r="R192" s="83"/>
      <c r="S192" s="83"/>
      <c r="T192" s="83"/>
    </row>
    <row r="193" spans="2:20">
      <c r="B193" s="83"/>
      <c r="C193" s="83"/>
      <c r="D193" s="83"/>
      <c r="E193" s="83"/>
      <c r="F193" s="83"/>
      <c r="G193" s="83"/>
      <c r="H193" s="83"/>
      <c r="I193" s="83"/>
      <c r="J193" s="83"/>
      <c r="K193" s="83"/>
      <c r="L193" s="83"/>
      <c r="M193" s="83"/>
      <c r="N193" s="83"/>
      <c r="O193" s="83"/>
      <c r="P193" s="83"/>
      <c r="Q193" s="83"/>
      <c r="R193" s="83"/>
      <c r="S193" s="83"/>
      <c r="T193" s="83"/>
    </row>
    <row r="194" spans="2:20">
      <c r="B194" s="83"/>
      <c r="C194" s="83"/>
      <c r="D194" s="83"/>
      <c r="E194" s="83"/>
      <c r="F194" s="83"/>
      <c r="G194" s="83"/>
      <c r="H194" s="83"/>
      <c r="I194" s="83"/>
      <c r="J194" s="83"/>
      <c r="K194" s="83"/>
      <c r="L194" s="83"/>
      <c r="M194" s="83"/>
      <c r="N194" s="83"/>
      <c r="O194" s="83"/>
      <c r="P194" s="83"/>
      <c r="Q194" s="83"/>
      <c r="R194" s="83"/>
      <c r="S194" s="83"/>
      <c r="T194" s="83"/>
    </row>
    <row r="195" spans="2:20">
      <c r="B195" s="83"/>
      <c r="C195" s="83"/>
      <c r="D195" s="83"/>
      <c r="E195" s="83"/>
      <c r="F195" s="83"/>
      <c r="G195" s="83"/>
      <c r="H195" s="83"/>
      <c r="I195" s="83"/>
      <c r="J195" s="83"/>
      <c r="K195" s="83"/>
      <c r="L195" s="83"/>
      <c r="M195" s="83"/>
      <c r="N195" s="83"/>
      <c r="O195" s="83"/>
      <c r="P195" s="83"/>
      <c r="Q195" s="83"/>
      <c r="R195" s="83"/>
      <c r="S195" s="83"/>
      <c r="T195" s="83"/>
    </row>
    <row r="196" spans="2:20">
      <c r="B196" s="83"/>
      <c r="C196" s="83"/>
      <c r="D196" s="83"/>
      <c r="E196" s="83"/>
      <c r="F196" s="83"/>
      <c r="G196" s="83"/>
      <c r="H196" s="83"/>
      <c r="I196" s="83"/>
      <c r="J196" s="83"/>
      <c r="K196" s="83"/>
      <c r="L196" s="83"/>
      <c r="M196" s="83"/>
      <c r="N196" s="83"/>
      <c r="O196" s="83"/>
      <c r="P196" s="83"/>
      <c r="Q196" s="83"/>
      <c r="R196" s="83"/>
      <c r="S196" s="83"/>
      <c r="T196" s="83"/>
    </row>
    <row r="197" spans="2:20">
      <c r="B197" s="83"/>
      <c r="C197" s="83"/>
      <c r="D197" s="83"/>
      <c r="E197" s="83"/>
      <c r="F197" s="83"/>
      <c r="G197" s="83"/>
      <c r="H197" s="83"/>
      <c r="I197" s="83"/>
      <c r="J197" s="83"/>
      <c r="K197" s="83"/>
      <c r="L197" s="83"/>
      <c r="M197" s="83"/>
      <c r="N197" s="83"/>
      <c r="O197" s="83"/>
      <c r="P197" s="83"/>
      <c r="Q197" s="83"/>
      <c r="R197" s="83"/>
      <c r="S197" s="83"/>
      <c r="T197" s="83"/>
    </row>
    <row r="198" spans="2:20">
      <c r="B198" s="83"/>
      <c r="C198" s="83"/>
      <c r="D198" s="83"/>
      <c r="E198" s="83"/>
      <c r="F198" s="83"/>
      <c r="G198" s="83"/>
      <c r="H198" s="83"/>
      <c r="I198" s="83"/>
      <c r="J198" s="83"/>
      <c r="K198" s="83"/>
      <c r="L198" s="83"/>
      <c r="M198" s="83"/>
      <c r="N198" s="83"/>
      <c r="O198" s="83"/>
      <c r="P198" s="83"/>
      <c r="Q198" s="83"/>
      <c r="R198" s="83"/>
      <c r="S198" s="83"/>
      <c r="T198" s="83"/>
    </row>
    <row r="199" spans="2:20">
      <c r="B199" s="83"/>
      <c r="C199" s="83"/>
      <c r="D199" s="83"/>
      <c r="E199" s="83"/>
      <c r="F199" s="83"/>
      <c r="G199" s="83"/>
      <c r="H199" s="83"/>
      <c r="I199" s="83"/>
      <c r="J199" s="83"/>
      <c r="K199" s="83"/>
      <c r="L199" s="83"/>
      <c r="M199" s="83"/>
      <c r="N199" s="83"/>
      <c r="O199" s="83"/>
      <c r="P199" s="83"/>
      <c r="Q199" s="83"/>
      <c r="R199" s="83"/>
      <c r="S199" s="83"/>
      <c r="T199" s="83"/>
    </row>
    <row r="200" spans="2:20">
      <c r="B200" s="83"/>
      <c r="C200" s="83"/>
      <c r="D200" s="83"/>
      <c r="E200" s="83"/>
      <c r="F200" s="83"/>
      <c r="G200" s="83"/>
      <c r="H200" s="83"/>
      <c r="I200" s="83"/>
      <c r="J200" s="83"/>
      <c r="K200" s="83"/>
      <c r="L200" s="83"/>
      <c r="M200" s="83"/>
      <c r="N200" s="83"/>
      <c r="O200" s="83"/>
      <c r="P200" s="83"/>
      <c r="Q200" s="83"/>
      <c r="R200" s="83"/>
      <c r="S200" s="83"/>
      <c r="T200" s="83"/>
    </row>
    <row r="201" spans="2:20">
      <c r="B201" s="83"/>
      <c r="C201" s="83"/>
      <c r="D201" s="83"/>
      <c r="E201" s="83"/>
      <c r="F201" s="83"/>
      <c r="G201" s="83"/>
      <c r="H201" s="83"/>
      <c r="I201" s="83"/>
      <c r="J201" s="83"/>
      <c r="K201" s="83"/>
      <c r="L201" s="83"/>
      <c r="M201" s="83"/>
      <c r="N201" s="83"/>
      <c r="O201" s="83"/>
      <c r="P201" s="83"/>
      <c r="Q201" s="83"/>
      <c r="R201" s="83"/>
      <c r="S201" s="83"/>
      <c r="T201" s="83"/>
    </row>
    <row r="202" spans="2:20">
      <c r="B202" s="83"/>
      <c r="C202" s="83"/>
      <c r="D202" s="83"/>
      <c r="E202" s="83"/>
      <c r="F202" s="83"/>
      <c r="G202" s="83"/>
      <c r="H202" s="83"/>
      <c r="I202" s="83"/>
      <c r="J202" s="83"/>
      <c r="K202" s="83"/>
      <c r="L202" s="83"/>
      <c r="M202" s="83"/>
      <c r="N202" s="83"/>
      <c r="O202" s="83"/>
      <c r="P202" s="83"/>
      <c r="Q202" s="83"/>
      <c r="R202" s="83"/>
      <c r="S202" s="83"/>
      <c r="T202" s="83"/>
    </row>
    <row r="203" spans="2:20">
      <c r="B203" s="83"/>
      <c r="C203" s="83"/>
      <c r="D203" s="83"/>
      <c r="E203" s="83"/>
      <c r="F203" s="83"/>
      <c r="G203" s="83"/>
      <c r="H203" s="83"/>
      <c r="I203" s="83"/>
      <c r="J203" s="83"/>
      <c r="K203" s="83"/>
      <c r="L203" s="83"/>
      <c r="M203" s="83"/>
      <c r="N203" s="83"/>
      <c r="O203" s="83"/>
      <c r="P203" s="83"/>
      <c r="Q203" s="83"/>
      <c r="R203" s="83"/>
      <c r="S203" s="83"/>
      <c r="T203" s="83"/>
    </row>
    <row r="204" spans="2:20">
      <c r="B204" s="83"/>
      <c r="C204" s="83"/>
      <c r="D204" s="83"/>
      <c r="E204" s="83"/>
      <c r="F204" s="83"/>
      <c r="G204" s="83"/>
      <c r="H204" s="83"/>
      <c r="I204" s="83"/>
      <c r="J204" s="83"/>
      <c r="K204" s="83"/>
      <c r="L204" s="83"/>
      <c r="M204" s="83"/>
      <c r="N204" s="83"/>
      <c r="O204" s="83"/>
      <c r="P204" s="83"/>
      <c r="Q204" s="83"/>
      <c r="R204" s="83"/>
      <c r="S204" s="83"/>
      <c r="T204" s="83"/>
    </row>
    <row r="205" spans="2:20">
      <c r="B205" s="83"/>
      <c r="C205" s="83"/>
      <c r="D205" s="83"/>
      <c r="E205" s="83"/>
      <c r="F205" s="83"/>
      <c r="G205" s="83"/>
      <c r="H205" s="83"/>
      <c r="I205" s="83"/>
      <c r="J205" s="83"/>
      <c r="K205" s="83"/>
      <c r="L205" s="83"/>
      <c r="M205" s="83"/>
      <c r="N205" s="83"/>
      <c r="O205" s="83"/>
      <c r="P205" s="83"/>
      <c r="Q205" s="83"/>
      <c r="R205" s="83"/>
      <c r="S205" s="83"/>
      <c r="T205" s="83"/>
    </row>
    <row r="206" spans="2:20">
      <c r="B206" s="83"/>
      <c r="C206" s="83"/>
      <c r="D206" s="83"/>
      <c r="E206" s="83"/>
      <c r="F206" s="83"/>
      <c r="G206" s="83"/>
      <c r="H206" s="83"/>
      <c r="I206" s="83"/>
      <c r="J206" s="83"/>
      <c r="K206" s="83"/>
      <c r="L206" s="83"/>
      <c r="M206" s="83"/>
      <c r="N206" s="83"/>
      <c r="O206" s="83"/>
      <c r="P206" s="83"/>
      <c r="Q206" s="83"/>
      <c r="R206" s="83"/>
      <c r="S206" s="83"/>
      <c r="T206" s="83"/>
    </row>
    <row r="207" spans="2:20">
      <c r="B207" s="83"/>
      <c r="C207" s="83"/>
      <c r="D207" s="83"/>
      <c r="E207" s="83"/>
      <c r="F207" s="83"/>
      <c r="G207" s="83"/>
      <c r="H207" s="83"/>
      <c r="I207" s="83"/>
      <c r="J207" s="83"/>
      <c r="K207" s="83"/>
      <c r="L207" s="83"/>
      <c r="M207" s="83"/>
      <c r="N207" s="83"/>
      <c r="O207" s="83"/>
      <c r="P207" s="83"/>
      <c r="Q207" s="83"/>
      <c r="R207" s="83"/>
      <c r="S207" s="83"/>
      <c r="T207" s="83"/>
    </row>
    <row r="208" spans="2:20">
      <c r="B208" s="83"/>
      <c r="C208" s="83"/>
      <c r="D208" s="83"/>
      <c r="E208" s="83"/>
      <c r="F208" s="83"/>
      <c r="G208" s="83"/>
      <c r="H208" s="83"/>
      <c r="I208" s="83"/>
      <c r="J208" s="83"/>
      <c r="K208" s="83"/>
      <c r="L208" s="83"/>
      <c r="M208" s="83"/>
      <c r="N208" s="83"/>
      <c r="O208" s="83"/>
      <c r="P208" s="83"/>
      <c r="Q208" s="83"/>
      <c r="R208" s="83"/>
      <c r="S208" s="83"/>
      <c r="T208" s="83"/>
    </row>
    <row r="209" spans="2:20">
      <c r="B209" s="83"/>
      <c r="C209" s="83"/>
      <c r="D209" s="83"/>
      <c r="E209" s="83"/>
      <c r="F209" s="83"/>
      <c r="G209" s="83"/>
      <c r="H209" s="83"/>
      <c r="I209" s="83"/>
      <c r="J209" s="83"/>
      <c r="K209" s="83"/>
      <c r="L209" s="83"/>
      <c r="M209" s="83"/>
      <c r="N209" s="83"/>
      <c r="O209" s="83"/>
      <c r="P209" s="83"/>
      <c r="Q209" s="83"/>
      <c r="R209" s="83"/>
      <c r="S209" s="83"/>
      <c r="T209" s="83"/>
    </row>
    <row r="210" spans="2:20">
      <c r="B210" s="83"/>
      <c r="C210" s="83"/>
      <c r="D210" s="83"/>
      <c r="E210" s="83"/>
      <c r="F210" s="83"/>
      <c r="G210" s="83"/>
      <c r="H210" s="83"/>
      <c r="I210" s="83"/>
      <c r="J210" s="83"/>
      <c r="K210" s="83"/>
      <c r="L210" s="83"/>
      <c r="M210" s="83"/>
      <c r="N210" s="83"/>
      <c r="O210" s="83"/>
      <c r="P210" s="83"/>
      <c r="Q210" s="83"/>
      <c r="R210" s="83"/>
      <c r="S210" s="83"/>
      <c r="T210" s="83"/>
    </row>
    <row r="211" spans="2:20">
      <c r="B211" s="83"/>
      <c r="C211" s="83"/>
      <c r="D211" s="83"/>
      <c r="E211" s="83"/>
      <c r="F211" s="83"/>
      <c r="G211" s="83"/>
      <c r="H211" s="83"/>
      <c r="I211" s="83"/>
      <c r="J211" s="83"/>
      <c r="K211" s="83"/>
      <c r="L211" s="83"/>
      <c r="M211" s="83"/>
      <c r="N211" s="83"/>
      <c r="O211" s="83"/>
      <c r="P211" s="83"/>
      <c r="Q211" s="83"/>
      <c r="R211" s="83"/>
      <c r="S211" s="83"/>
      <c r="T211" s="83"/>
    </row>
    <row r="212" spans="2:20">
      <c r="B212" s="83"/>
      <c r="C212" s="83"/>
      <c r="D212" s="83"/>
      <c r="E212" s="83"/>
      <c r="F212" s="83"/>
      <c r="G212" s="83"/>
      <c r="H212" s="83"/>
      <c r="I212" s="83"/>
      <c r="J212" s="83"/>
      <c r="K212" s="83"/>
      <c r="L212" s="83"/>
      <c r="M212" s="83"/>
      <c r="N212" s="83"/>
      <c r="O212" s="83"/>
      <c r="P212" s="83"/>
      <c r="Q212" s="83"/>
      <c r="R212" s="83"/>
      <c r="S212" s="83"/>
      <c r="T212" s="83"/>
    </row>
    <row r="213" spans="2:20">
      <c r="B213" s="83"/>
      <c r="C213" s="83"/>
      <c r="D213" s="83"/>
      <c r="E213" s="83"/>
      <c r="F213" s="83"/>
      <c r="G213" s="83"/>
      <c r="H213" s="83"/>
      <c r="I213" s="83"/>
      <c r="J213" s="83"/>
      <c r="K213" s="83"/>
      <c r="L213" s="83"/>
      <c r="M213" s="83"/>
      <c r="N213" s="83"/>
      <c r="O213" s="83"/>
      <c r="P213" s="83"/>
      <c r="Q213" s="83"/>
      <c r="R213" s="83"/>
      <c r="S213" s="83"/>
      <c r="T213" s="83"/>
    </row>
    <row r="214" spans="2:20">
      <c r="B214" s="83"/>
      <c r="C214" s="83"/>
      <c r="D214" s="83"/>
      <c r="E214" s="83"/>
      <c r="F214" s="83"/>
      <c r="G214" s="83"/>
      <c r="H214" s="83"/>
      <c r="I214" s="83"/>
      <c r="J214" s="83"/>
      <c r="K214" s="83"/>
      <c r="L214" s="83"/>
      <c r="M214" s="83"/>
      <c r="N214" s="83"/>
      <c r="O214" s="83"/>
      <c r="P214" s="83"/>
      <c r="Q214" s="83"/>
      <c r="R214" s="83"/>
      <c r="S214" s="83"/>
      <c r="T214" s="83"/>
    </row>
    <row r="215" spans="2:20">
      <c r="B215" s="83"/>
      <c r="C215" s="83"/>
      <c r="D215" s="83"/>
      <c r="E215" s="83"/>
      <c r="F215" s="83"/>
      <c r="G215" s="83"/>
      <c r="H215" s="83"/>
      <c r="I215" s="83"/>
      <c r="J215" s="83"/>
      <c r="K215" s="83"/>
      <c r="L215" s="83"/>
      <c r="M215" s="83"/>
      <c r="N215" s="83"/>
      <c r="O215" s="83"/>
      <c r="P215" s="83"/>
      <c r="Q215" s="83"/>
      <c r="R215" s="83"/>
      <c r="S215" s="83"/>
      <c r="T215" s="83"/>
    </row>
    <row r="216" spans="2:20">
      <c r="B216" s="83"/>
      <c r="C216" s="83"/>
      <c r="D216" s="83"/>
      <c r="E216" s="83"/>
      <c r="F216" s="83"/>
      <c r="G216" s="83"/>
      <c r="H216" s="83"/>
      <c r="I216" s="83"/>
      <c r="J216" s="83"/>
      <c r="K216" s="83"/>
      <c r="L216" s="83"/>
      <c r="M216" s="83"/>
      <c r="N216" s="83"/>
      <c r="O216" s="83"/>
      <c r="P216" s="83"/>
      <c r="Q216" s="83"/>
      <c r="R216" s="83"/>
      <c r="S216" s="83"/>
      <c r="T216" s="83"/>
    </row>
    <row r="217" spans="2:20">
      <c r="B217" s="83"/>
      <c r="C217" s="83"/>
      <c r="D217" s="83"/>
      <c r="E217" s="83"/>
      <c r="F217" s="83"/>
      <c r="G217" s="83"/>
      <c r="H217" s="83"/>
      <c r="I217" s="83"/>
      <c r="J217" s="83"/>
      <c r="K217" s="83"/>
      <c r="L217" s="83"/>
      <c r="M217" s="83"/>
      <c r="N217" s="83"/>
      <c r="O217" s="83"/>
      <c r="P217" s="83"/>
      <c r="Q217" s="83"/>
      <c r="R217" s="83"/>
      <c r="S217" s="83"/>
      <c r="T217" s="83"/>
    </row>
    <row r="218" spans="2:20">
      <c r="B218" s="83"/>
      <c r="C218" s="83"/>
      <c r="D218" s="83"/>
      <c r="E218" s="83"/>
      <c r="F218" s="83"/>
      <c r="G218" s="83"/>
      <c r="H218" s="83"/>
      <c r="I218" s="83"/>
      <c r="J218" s="83"/>
      <c r="K218" s="83"/>
      <c r="L218" s="83"/>
      <c r="M218" s="83"/>
      <c r="N218" s="83"/>
      <c r="O218" s="83"/>
      <c r="P218" s="83"/>
      <c r="Q218" s="83"/>
      <c r="R218" s="83"/>
      <c r="S218" s="83"/>
      <c r="T218" s="83"/>
    </row>
    <row r="219" spans="2:20">
      <c r="B219" s="83"/>
      <c r="C219" s="83"/>
      <c r="D219" s="83"/>
      <c r="E219" s="83"/>
      <c r="F219" s="83"/>
      <c r="G219" s="83"/>
      <c r="H219" s="83"/>
      <c r="I219" s="83"/>
      <c r="J219" s="83"/>
      <c r="K219" s="83"/>
      <c r="L219" s="83"/>
      <c r="M219" s="83"/>
      <c r="N219" s="83"/>
      <c r="O219" s="83"/>
      <c r="P219" s="83"/>
      <c r="Q219" s="83"/>
      <c r="R219" s="83"/>
      <c r="S219" s="83"/>
      <c r="T219" s="83"/>
    </row>
    <row r="220" spans="2:20">
      <c r="B220" s="83"/>
      <c r="C220" s="83"/>
      <c r="D220" s="83"/>
      <c r="E220" s="83"/>
      <c r="F220" s="83"/>
      <c r="G220" s="83"/>
      <c r="H220" s="83"/>
      <c r="I220" s="83"/>
      <c r="J220" s="83"/>
      <c r="K220" s="83"/>
      <c r="L220" s="83"/>
      <c r="M220" s="83"/>
      <c r="N220" s="83"/>
      <c r="O220" s="83"/>
      <c r="P220" s="83"/>
      <c r="Q220" s="83"/>
      <c r="R220" s="83"/>
      <c r="S220" s="83"/>
      <c r="T220" s="83"/>
    </row>
    <row r="221" spans="2:20">
      <c r="B221" s="83"/>
      <c r="C221" s="83"/>
      <c r="D221" s="83"/>
      <c r="E221" s="83"/>
      <c r="F221" s="83"/>
      <c r="G221" s="83"/>
      <c r="H221" s="83"/>
      <c r="I221" s="83"/>
      <c r="J221" s="83"/>
      <c r="K221" s="83"/>
      <c r="L221" s="83"/>
      <c r="M221" s="83"/>
      <c r="N221" s="83"/>
      <c r="O221" s="83"/>
      <c r="P221" s="83"/>
      <c r="Q221" s="83"/>
      <c r="R221" s="83"/>
      <c r="S221" s="83"/>
      <c r="T221" s="83"/>
    </row>
    <row r="222" spans="2:20">
      <c r="B222" s="83"/>
      <c r="C222" s="83"/>
      <c r="D222" s="83"/>
      <c r="E222" s="83"/>
      <c r="F222" s="83"/>
      <c r="G222" s="83"/>
      <c r="H222" s="83"/>
      <c r="I222" s="83"/>
      <c r="J222" s="83"/>
      <c r="K222" s="83"/>
      <c r="L222" s="83"/>
      <c r="M222" s="83"/>
      <c r="N222" s="83"/>
      <c r="O222" s="83"/>
      <c r="P222" s="83"/>
      <c r="Q222" s="83"/>
      <c r="R222" s="83"/>
      <c r="S222" s="83"/>
      <c r="T222" s="83"/>
    </row>
    <row r="223" spans="2:20">
      <c r="B223" s="83"/>
      <c r="C223" s="83"/>
      <c r="D223" s="83"/>
      <c r="E223" s="83"/>
      <c r="F223" s="83"/>
      <c r="G223" s="83"/>
      <c r="H223" s="83"/>
      <c r="I223" s="83"/>
      <c r="J223" s="83"/>
      <c r="K223" s="83"/>
      <c r="L223" s="83"/>
      <c r="M223" s="83"/>
      <c r="N223" s="83"/>
      <c r="O223" s="83"/>
      <c r="P223" s="83"/>
      <c r="Q223" s="83"/>
      <c r="R223" s="83"/>
      <c r="S223" s="83"/>
      <c r="T223" s="83"/>
    </row>
    <row r="224" spans="2:20">
      <c r="B224" s="83"/>
      <c r="C224" s="83"/>
      <c r="D224" s="83"/>
      <c r="E224" s="83"/>
      <c r="F224" s="83"/>
      <c r="G224" s="83"/>
      <c r="H224" s="83"/>
      <c r="I224" s="83"/>
      <c r="J224" s="83"/>
      <c r="K224" s="83"/>
      <c r="L224" s="83"/>
      <c r="M224" s="83"/>
      <c r="N224" s="83"/>
      <c r="O224" s="83"/>
      <c r="P224" s="83"/>
      <c r="Q224" s="83"/>
      <c r="R224" s="83"/>
      <c r="S224" s="83"/>
      <c r="T224" s="83"/>
    </row>
    <row r="225" spans="2:20">
      <c r="B225" s="83"/>
      <c r="C225" s="83"/>
      <c r="D225" s="83"/>
      <c r="E225" s="83"/>
      <c r="F225" s="83"/>
      <c r="G225" s="83"/>
      <c r="H225" s="83"/>
      <c r="I225" s="83"/>
      <c r="J225" s="83"/>
      <c r="K225" s="83"/>
      <c r="L225" s="83"/>
      <c r="M225" s="83"/>
      <c r="N225" s="83"/>
      <c r="O225" s="83"/>
      <c r="P225" s="83"/>
      <c r="Q225" s="83"/>
      <c r="R225" s="83"/>
      <c r="S225" s="83"/>
      <c r="T225" s="83"/>
    </row>
    <row r="226" spans="2:20">
      <c r="B226" s="83"/>
      <c r="C226" s="83"/>
      <c r="D226" s="83"/>
      <c r="E226" s="83"/>
      <c r="F226" s="83"/>
      <c r="G226" s="83"/>
      <c r="H226" s="83"/>
      <c r="I226" s="83"/>
      <c r="J226" s="83"/>
      <c r="K226" s="83"/>
      <c r="L226" s="83"/>
      <c r="M226" s="83"/>
      <c r="N226" s="83"/>
      <c r="O226" s="83"/>
      <c r="P226" s="83"/>
      <c r="Q226" s="83"/>
      <c r="R226" s="83"/>
      <c r="S226" s="83"/>
      <c r="T226" s="83"/>
    </row>
    <row r="227" spans="2:20">
      <c r="B227" s="83"/>
      <c r="C227" s="83"/>
      <c r="D227" s="83"/>
      <c r="E227" s="83"/>
      <c r="F227" s="83"/>
      <c r="G227" s="83"/>
      <c r="H227" s="83"/>
      <c r="I227" s="83"/>
      <c r="J227" s="83"/>
      <c r="K227" s="83"/>
      <c r="L227" s="83"/>
      <c r="M227" s="83"/>
      <c r="N227" s="83"/>
      <c r="O227" s="83"/>
      <c r="P227" s="83"/>
      <c r="Q227" s="83"/>
      <c r="R227" s="83"/>
      <c r="S227" s="83"/>
      <c r="T227" s="83"/>
    </row>
    <row r="228" spans="2:20">
      <c r="B228" s="83"/>
      <c r="C228" s="83"/>
      <c r="D228" s="83"/>
      <c r="E228" s="83"/>
      <c r="F228" s="83"/>
      <c r="G228" s="83"/>
      <c r="H228" s="83"/>
      <c r="I228" s="83"/>
      <c r="J228" s="83"/>
      <c r="K228" s="83"/>
      <c r="L228" s="83"/>
      <c r="M228" s="83"/>
      <c r="N228" s="83"/>
      <c r="O228" s="83"/>
      <c r="P228" s="83"/>
      <c r="Q228" s="83"/>
      <c r="R228" s="83"/>
      <c r="S228" s="83"/>
      <c r="T228" s="83"/>
    </row>
    <row r="229" spans="2:20">
      <c r="B229" s="83"/>
      <c r="C229" s="83"/>
      <c r="D229" s="83"/>
      <c r="E229" s="83"/>
      <c r="F229" s="83"/>
      <c r="G229" s="83"/>
      <c r="H229" s="83"/>
      <c r="I229" s="83"/>
      <c r="J229" s="83"/>
      <c r="K229" s="83"/>
      <c r="L229" s="83"/>
      <c r="M229" s="83"/>
      <c r="N229" s="83"/>
      <c r="O229" s="83"/>
      <c r="P229" s="83"/>
      <c r="Q229" s="83"/>
      <c r="R229" s="83"/>
      <c r="S229" s="83"/>
      <c r="T229" s="83"/>
    </row>
    <row r="230" spans="2:20">
      <c r="B230" s="83"/>
      <c r="C230" s="83"/>
      <c r="D230" s="83"/>
      <c r="E230" s="83"/>
      <c r="F230" s="83"/>
      <c r="G230" s="83"/>
      <c r="H230" s="83"/>
      <c r="I230" s="83"/>
      <c r="J230" s="83"/>
      <c r="K230" s="83"/>
      <c r="L230" s="83"/>
      <c r="M230" s="83"/>
      <c r="N230" s="83"/>
      <c r="O230" s="83"/>
      <c r="P230" s="83"/>
      <c r="Q230" s="83"/>
      <c r="R230" s="83"/>
      <c r="S230" s="83"/>
      <c r="T230" s="83"/>
    </row>
    <row r="231" spans="2:20">
      <c r="B231" s="83"/>
      <c r="C231" s="83"/>
      <c r="D231" s="83"/>
      <c r="E231" s="83"/>
      <c r="F231" s="83"/>
      <c r="G231" s="83"/>
      <c r="H231" s="83"/>
      <c r="I231" s="83"/>
      <c r="J231" s="83"/>
      <c r="K231" s="83"/>
      <c r="L231" s="83"/>
      <c r="M231" s="83"/>
      <c r="N231" s="83"/>
      <c r="O231" s="83"/>
      <c r="P231" s="83"/>
      <c r="Q231" s="83"/>
      <c r="R231" s="83"/>
      <c r="S231" s="83"/>
      <c r="T231" s="83"/>
    </row>
    <row r="232" spans="2:20">
      <c r="B232" s="83"/>
      <c r="C232" s="83"/>
      <c r="D232" s="83"/>
      <c r="E232" s="83"/>
      <c r="F232" s="83"/>
      <c r="G232" s="83"/>
      <c r="H232" s="83"/>
      <c r="I232" s="83"/>
      <c r="J232" s="83"/>
      <c r="K232" s="83"/>
      <c r="L232" s="83"/>
      <c r="M232" s="83"/>
      <c r="N232" s="83"/>
      <c r="O232" s="83"/>
      <c r="P232" s="83"/>
      <c r="Q232" s="83"/>
      <c r="R232" s="83"/>
      <c r="S232" s="83"/>
      <c r="T232" s="83"/>
    </row>
    <row r="233" spans="2:20">
      <c r="B233" s="83"/>
      <c r="C233" s="83"/>
      <c r="D233" s="83"/>
      <c r="E233" s="83"/>
      <c r="F233" s="83"/>
      <c r="G233" s="83"/>
      <c r="H233" s="83"/>
      <c r="I233" s="83"/>
      <c r="J233" s="83"/>
      <c r="K233" s="83"/>
      <c r="L233" s="83"/>
      <c r="M233" s="83"/>
      <c r="N233" s="83"/>
      <c r="O233" s="83"/>
      <c r="P233" s="83"/>
      <c r="Q233" s="83"/>
      <c r="R233" s="83"/>
      <c r="S233" s="83"/>
      <c r="T233" s="83"/>
    </row>
    <row r="234" spans="2:20">
      <c r="B234" s="83"/>
      <c r="C234" s="83"/>
      <c r="D234" s="83"/>
      <c r="E234" s="83"/>
      <c r="F234" s="83"/>
      <c r="G234" s="83"/>
      <c r="H234" s="83"/>
      <c r="I234" s="83"/>
      <c r="J234" s="83"/>
      <c r="K234" s="83"/>
      <c r="L234" s="83"/>
      <c r="M234" s="83"/>
      <c r="N234" s="83"/>
      <c r="O234" s="83"/>
      <c r="P234" s="83"/>
      <c r="Q234" s="83"/>
      <c r="R234" s="83"/>
      <c r="S234" s="83"/>
      <c r="T234" s="83"/>
    </row>
    <row r="235" spans="2:20">
      <c r="B235" s="83"/>
      <c r="C235" s="83"/>
      <c r="D235" s="83"/>
      <c r="E235" s="83"/>
      <c r="F235" s="83"/>
      <c r="G235" s="83"/>
      <c r="H235" s="83"/>
      <c r="I235" s="83"/>
      <c r="J235" s="83"/>
      <c r="K235" s="83"/>
      <c r="L235" s="83"/>
      <c r="M235" s="83"/>
      <c r="N235" s="83"/>
      <c r="O235" s="83"/>
      <c r="P235" s="83"/>
      <c r="Q235" s="83"/>
      <c r="R235" s="83"/>
      <c r="S235" s="83"/>
      <c r="T235" s="83"/>
    </row>
    <row r="236" spans="2:20">
      <c r="B236" s="83"/>
      <c r="C236" s="83"/>
      <c r="D236" s="83"/>
      <c r="E236" s="83"/>
      <c r="F236" s="83"/>
      <c r="G236" s="83"/>
      <c r="H236" s="83"/>
      <c r="I236" s="83"/>
      <c r="J236" s="83"/>
      <c r="K236" s="83"/>
      <c r="L236" s="83"/>
      <c r="M236" s="83"/>
      <c r="N236" s="83"/>
      <c r="O236" s="83"/>
      <c r="P236" s="83"/>
      <c r="Q236" s="83"/>
      <c r="R236" s="83"/>
      <c r="S236" s="83"/>
      <c r="T236" s="83"/>
    </row>
    <row r="237" spans="2:20">
      <c r="B237" s="83"/>
      <c r="C237" s="83"/>
      <c r="D237" s="83"/>
      <c r="E237" s="83"/>
      <c r="F237" s="83"/>
      <c r="G237" s="83"/>
      <c r="H237" s="83"/>
      <c r="I237" s="83"/>
      <c r="J237" s="83"/>
      <c r="K237" s="83"/>
      <c r="L237" s="83"/>
      <c r="M237" s="83"/>
      <c r="N237" s="83"/>
      <c r="O237" s="83"/>
      <c r="P237" s="83"/>
      <c r="Q237" s="83"/>
      <c r="R237" s="83"/>
      <c r="S237" s="83"/>
      <c r="T237" s="83"/>
    </row>
    <row r="238" spans="2:20">
      <c r="B238" s="83"/>
      <c r="C238" s="83"/>
      <c r="D238" s="83"/>
      <c r="E238" s="83"/>
      <c r="F238" s="83"/>
      <c r="G238" s="83"/>
      <c r="H238" s="83"/>
      <c r="I238" s="83"/>
      <c r="J238" s="83"/>
      <c r="K238" s="83"/>
      <c r="L238" s="83"/>
      <c r="M238" s="83"/>
      <c r="N238" s="83"/>
      <c r="O238" s="83"/>
      <c r="P238" s="83"/>
      <c r="Q238" s="83"/>
      <c r="R238" s="83"/>
      <c r="S238" s="83"/>
      <c r="T238" s="83"/>
    </row>
    <row r="239" spans="2:20">
      <c r="B239" s="83"/>
      <c r="C239" s="83"/>
      <c r="D239" s="83"/>
      <c r="E239" s="83"/>
      <c r="F239" s="83"/>
      <c r="G239" s="83"/>
      <c r="H239" s="83"/>
      <c r="I239" s="83"/>
      <c r="J239" s="83"/>
      <c r="K239" s="83"/>
      <c r="L239" s="83"/>
      <c r="M239" s="83"/>
      <c r="N239" s="83"/>
      <c r="O239" s="83"/>
      <c r="P239" s="83"/>
      <c r="Q239" s="83"/>
      <c r="R239" s="83"/>
      <c r="S239" s="83"/>
      <c r="T239" s="83"/>
    </row>
    <row r="240" spans="2:20">
      <c r="B240" s="83"/>
      <c r="C240" s="83"/>
      <c r="D240" s="83"/>
      <c r="E240" s="83"/>
      <c r="F240" s="83"/>
      <c r="G240" s="83"/>
      <c r="H240" s="83"/>
      <c r="I240" s="83"/>
      <c r="J240" s="83"/>
      <c r="K240" s="83"/>
      <c r="L240" s="83"/>
      <c r="M240" s="83"/>
      <c r="N240" s="83"/>
      <c r="O240" s="83"/>
      <c r="P240" s="83"/>
      <c r="Q240" s="83"/>
      <c r="R240" s="83"/>
      <c r="S240" s="83"/>
      <c r="T240" s="83"/>
    </row>
    <row r="241" spans="2:20">
      <c r="B241" s="83"/>
      <c r="C241" s="83"/>
      <c r="D241" s="83"/>
      <c r="E241" s="83"/>
      <c r="F241" s="83"/>
      <c r="G241" s="83"/>
      <c r="H241" s="83"/>
      <c r="I241" s="83"/>
      <c r="J241" s="83"/>
      <c r="K241" s="83"/>
      <c r="L241" s="83"/>
      <c r="M241" s="83"/>
      <c r="N241" s="83"/>
      <c r="O241" s="83"/>
      <c r="P241" s="83"/>
      <c r="Q241" s="83"/>
      <c r="R241" s="83"/>
      <c r="S241" s="83"/>
      <c r="T241" s="83"/>
    </row>
    <row r="242" spans="2:20">
      <c r="B242" s="83"/>
      <c r="C242" s="83"/>
      <c r="D242" s="83"/>
      <c r="E242" s="83"/>
      <c r="F242" s="83"/>
      <c r="G242" s="83"/>
      <c r="H242" s="83"/>
      <c r="I242" s="83"/>
      <c r="J242" s="83"/>
      <c r="K242" s="83"/>
      <c r="L242" s="83"/>
      <c r="M242" s="83"/>
      <c r="N242" s="83"/>
      <c r="O242" s="83"/>
      <c r="P242" s="83"/>
      <c r="Q242" s="83"/>
      <c r="R242" s="83"/>
      <c r="S242" s="83"/>
      <c r="T242" s="83"/>
    </row>
    <row r="243" spans="2:20">
      <c r="B243" s="83"/>
      <c r="C243" s="83"/>
      <c r="D243" s="83"/>
      <c r="E243" s="83"/>
      <c r="F243" s="83"/>
      <c r="G243" s="83"/>
      <c r="H243" s="83"/>
      <c r="I243" s="83"/>
      <c r="J243" s="83"/>
      <c r="K243" s="83"/>
      <c r="L243" s="83"/>
      <c r="M243" s="83"/>
      <c r="N243" s="83"/>
      <c r="O243" s="83"/>
      <c r="P243" s="83"/>
      <c r="Q243" s="83"/>
      <c r="R243" s="83"/>
      <c r="S243" s="83"/>
      <c r="T243" s="83"/>
    </row>
    <row r="244" spans="2:20">
      <c r="B244" s="83"/>
      <c r="C244" s="83"/>
      <c r="D244" s="83"/>
      <c r="E244" s="83"/>
      <c r="F244" s="83"/>
      <c r="G244" s="83"/>
      <c r="H244" s="83"/>
      <c r="I244" s="83"/>
      <c r="J244" s="83"/>
      <c r="K244" s="83"/>
      <c r="L244" s="83"/>
      <c r="M244" s="83"/>
      <c r="N244" s="83"/>
      <c r="O244" s="83"/>
      <c r="P244" s="83"/>
      <c r="Q244" s="83"/>
      <c r="R244" s="83"/>
      <c r="S244" s="83"/>
      <c r="T244" s="83"/>
    </row>
    <row r="245" spans="2:20">
      <c r="B245" s="83"/>
      <c r="C245" s="83"/>
      <c r="D245" s="83"/>
      <c r="E245" s="83"/>
      <c r="F245" s="83"/>
      <c r="G245" s="83"/>
      <c r="H245" s="83"/>
      <c r="I245" s="83"/>
      <c r="J245" s="83"/>
      <c r="K245" s="83"/>
      <c r="L245" s="83"/>
      <c r="M245" s="83"/>
      <c r="N245" s="83"/>
      <c r="O245" s="83"/>
      <c r="P245" s="83"/>
      <c r="Q245" s="83"/>
      <c r="R245" s="83"/>
      <c r="S245" s="83"/>
      <c r="T245" s="83"/>
    </row>
    <row r="246" spans="2:20">
      <c r="B246" s="83"/>
      <c r="C246" s="83"/>
      <c r="D246" s="83"/>
      <c r="E246" s="83"/>
      <c r="F246" s="83"/>
      <c r="G246" s="83"/>
      <c r="H246" s="83"/>
      <c r="I246" s="83"/>
      <c r="J246" s="83"/>
      <c r="K246" s="83"/>
      <c r="L246" s="83"/>
      <c r="M246" s="83"/>
      <c r="N246" s="83"/>
      <c r="O246" s="83"/>
      <c r="P246" s="83"/>
      <c r="Q246" s="83"/>
      <c r="R246" s="83"/>
      <c r="S246" s="83"/>
      <c r="T246" s="83"/>
    </row>
    <row r="247" spans="2:20">
      <c r="B247" s="83"/>
      <c r="C247" s="83"/>
      <c r="D247" s="83"/>
      <c r="E247" s="83"/>
      <c r="F247" s="83"/>
      <c r="G247" s="83"/>
      <c r="H247" s="83"/>
      <c r="I247" s="83"/>
      <c r="J247" s="83"/>
      <c r="K247" s="83"/>
      <c r="L247" s="83"/>
      <c r="M247" s="83"/>
      <c r="N247" s="83"/>
      <c r="O247" s="83"/>
      <c r="P247" s="83"/>
      <c r="Q247" s="83"/>
      <c r="R247" s="83"/>
      <c r="S247" s="83"/>
      <c r="T247" s="83"/>
    </row>
    <row r="248" spans="2:20">
      <c r="B248" s="83"/>
      <c r="C248" s="83"/>
      <c r="D248" s="83"/>
      <c r="E248" s="83"/>
      <c r="F248" s="83"/>
      <c r="G248" s="83"/>
      <c r="H248" s="83"/>
      <c r="I248" s="83"/>
      <c r="J248" s="83"/>
      <c r="K248" s="83"/>
      <c r="L248" s="83"/>
      <c r="M248" s="83"/>
      <c r="N248" s="83"/>
      <c r="O248" s="83"/>
      <c r="P248" s="83"/>
      <c r="Q248" s="83"/>
      <c r="R248" s="83"/>
      <c r="S248" s="83"/>
      <c r="T248" s="83"/>
    </row>
    <row r="249" spans="2:20">
      <c r="B249" s="83"/>
      <c r="C249" s="83"/>
      <c r="D249" s="83"/>
      <c r="E249" s="83"/>
      <c r="F249" s="83"/>
      <c r="G249" s="83"/>
      <c r="H249" s="83"/>
      <c r="I249" s="83"/>
      <c r="J249" s="83"/>
      <c r="K249" s="83"/>
      <c r="L249" s="83"/>
      <c r="M249" s="83"/>
      <c r="N249" s="83"/>
      <c r="O249" s="83"/>
      <c r="P249" s="83"/>
      <c r="Q249" s="83"/>
      <c r="R249" s="83"/>
      <c r="S249" s="83"/>
      <c r="T249" s="83"/>
    </row>
    <row r="250" spans="2:20">
      <c r="B250" s="83"/>
      <c r="C250" s="83"/>
      <c r="D250" s="83"/>
      <c r="E250" s="83"/>
      <c r="F250" s="83"/>
      <c r="G250" s="83"/>
      <c r="H250" s="83"/>
      <c r="I250" s="83"/>
      <c r="J250" s="83"/>
      <c r="K250" s="83"/>
      <c r="L250" s="83"/>
      <c r="M250" s="83"/>
      <c r="N250" s="83"/>
      <c r="O250" s="83"/>
      <c r="P250" s="83"/>
      <c r="Q250" s="83"/>
      <c r="R250" s="83"/>
      <c r="S250" s="83"/>
      <c r="T250" s="83"/>
    </row>
    <row r="251" spans="2:20">
      <c r="B251" s="83"/>
      <c r="C251" s="83"/>
      <c r="D251" s="83"/>
      <c r="E251" s="83"/>
      <c r="F251" s="83"/>
      <c r="G251" s="83"/>
      <c r="H251" s="83"/>
      <c r="I251" s="83"/>
      <c r="J251" s="83"/>
      <c r="K251" s="83"/>
      <c r="L251" s="83"/>
      <c r="M251" s="83"/>
      <c r="N251" s="83"/>
      <c r="O251" s="83"/>
      <c r="P251" s="83"/>
      <c r="Q251" s="83"/>
      <c r="R251" s="83"/>
      <c r="S251" s="83"/>
      <c r="T251" s="83"/>
    </row>
    <row r="252" spans="2:20">
      <c r="B252" s="83"/>
      <c r="C252" s="83"/>
      <c r="D252" s="83"/>
      <c r="E252" s="83"/>
      <c r="F252" s="83"/>
      <c r="G252" s="83"/>
      <c r="H252" s="83"/>
      <c r="I252" s="83"/>
      <c r="J252" s="83"/>
      <c r="K252" s="83"/>
      <c r="L252" s="83"/>
      <c r="M252" s="83"/>
      <c r="N252" s="83"/>
      <c r="O252" s="83"/>
      <c r="P252" s="83"/>
      <c r="Q252" s="83"/>
      <c r="R252" s="83"/>
      <c r="S252" s="83"/>
      <c r="T252" s="83"/>
    </row>
    <row r="253" spans="2:20">
      <c r="B253" s="83"/>
      <c r="C253" s="83"/>
      <c r="D253" s="83"/>
      <c r="E253" s="83"/>
      <c r="F253" s="83"/>
      <c r="G253" s="83"/>
      <c r="H253" s="83"/>
      <c r="I253" s="83"/>
      <c r="J253" s="83"/>
      <c r="K253" s="83"/>
      <c r="L253" s="83"/>
      <c r="M253" s="83"/>
      <c r="N253" s="83"/>
      <c r="O253" s="83"/>
      <c r="P253" s="83"/>
      <c r="Q253" s="83"/>
      <c r="R253" s="83"/>
      <c r="S253" s="83"/>
      <c r="T253" s="83"/>
    </row>
    <row r="254" spans="2:20">
      <c r="B254" s="83"/>
      <c r="C254" s="83"/>
      <c r="D254" s="83"/>
      <c r="E254" s="83"/>
      <c r="F254" s="83"/>
      <c r="G254" s="83"/>
      <c r="H254" s="83"/>
      <c r="I254" s="83"/>
      <c r="J254" s="83"/>
      <c r="K254" s="83"/>
      <c r="L254" s="83"/>
      <c r="M254" s="83"/>
      <c r="N254" s="83"/>
      <c r="O254" s="83"/>
      <c r="P254" s="83"/>
      <c r="Q254" s="83"/>
      <c r="R254" s="83"/>
      <c r="S254" s="83"/>
      <c r="T254" s="83"/>
    </row>
    <row r="255" spans="2:20">
      <c r="B255" s="83"/>
      <c r="C255" s="83"/>
      <c r="D255" s="83"/>
      <c r="E255" s="83"/>
      <c r="F255" s="83"/>
      <c r="G255" s="83"/>
      <c r="H255" s="83"/>
      <c r="I255" s="83"/>
      <c r="J255" s="83"/>
      <c r="K255" s="83"/>
      <c r="L255" s="83"/>
      <c r="M255" s="83"/>
      <c r="N255" s="83"/>
      <c r="O255" s="83"/>
      <c r="P255" s="83"/>
      <c r="Q255" s="83"/>
      <c r="R255" s="83"/>
      <c r="S255" s="83"/>
      <c r="T255" s="83"/>
    </row>
    <row r="256" spans="2:20">
      <c r="B256" s="83"/>
      <c r="C256" s="83"/>
      <c r="D256" s="83"/>
      <c r="E256" s="83"/>
      <c r="F256" s="83"/>
      <c r="G256" s="83"/>
      <c r="H256" s="83"/>
      <c r="I256" s="83"/>
      <c r="J256" s="83"/>
      <c r="K256" s="83"/>
      <c r="L256" s="83"/>
      <c r="M256" s="83"/>
      <c r="N256" s="83"/>
      <c r="O256" s="83"/>
      <c r="P256" s="83"/>
      <c r="Q256" s="83"/>
      <c r="R256" s="83"/>
      <c r="S256" s="83"/>
      <c r="T256" s="83"/>
    </row>
    <row r="257" spans="2:20">
      <c r="B257" s="83"/>
      <c r="C257" s="83"/>
      <c r="D257" s="83"/>
      <c r="E257" s="83"/>
      <c r="F257" s="83"/>
      <c r="G257" s="83"/>
      <c r="H257" s="83"/>
      <c r="I257" s="83"/>
      <c r="J257" s="83"/>
      <c r="K257" s="83"/>
      <c r="L257" s="83"/>
      <c r="M257" s="83"/>
      <c r="N257" s="83"/>
      <c r="O257" s="83"/>
      <c r="P257" s="83"/>
      <c r="Q257" s="83"/>
      <c r="R257" s="83"/>
      <c r="S257" s="83"/>
      <c r="T257" s="83"/>
    </row>
    <row r="258" spans="2:20">
      <c r="B258" s="83"/>
      <c r="C258" s="83"/>
      <c r="D258" s="83"/>
      <c r="E258" s="83"/>
      <c r="F258" s="83"/>
      <c r="G258" s="83"/>
      <c r="H258" s="83"/>
      <c r="I258" s="83"/>
      <c r="J258" s="83"/>
      <c r="K258" s="83"/>
      <c r="L258" s="83"/>
      <c r="M258" s="83"/>
      <c r="N258" s="83"/>
      <c r="O258" s="83"/>
      <c r="P258" s="83"/>
      <c r="Q258" s="83"/>
      <c r="R258" s="83"/>
      <c r="S258" s="83"/>
      <c r="T258" s="83"/>
    </row>
    <row r="259" spans="2:20">
      <c r="B259" s="83"/>
      <c r="C259" s="83"/>
      <c r="D259" s="83"/>
      <c r="E259" s="83"/>
      <c r="F259" s="83"/>
      <c r="G259" s="83"/>
      <c r="H259" s="83"/>
      <c r="I259" s="83"/>
      <c r="J259" s="83"/>
      <c r="K259" s="83"/>
      <c r="L259" s="83"/>
      <c r="M259" s="83"/>
      <c r="N259" s="83"/>
      <c r="O259" s="83"/>
      <c r="P259" s="83"/>
      <c r="Q259" s="83"/>
      <c r="R259" s="83"/>
      <c r="S259" s="83"/>
      <c r="T259" s="83"/>
    </row>
    <row r="260" spans="2:20">
      <c r="B260" s="83"/>
      <c r="C260" s="83"/>
      <c r="D260" s="83"/>
      <c r="E260" s="83"/>
      <c r="F260" s="83"/>
      <c r="G260" s="83"/>
      <c r="H260" s="83"/>
      <c r="I260" s="83"/>
      <c r="J260" s="83"/>
      <c r="K260" s="83"/>
      <c r="L260" s="83"/>
      <c r="M260" s="83"/>
      <c r="N260" s="83"/>
      <c r="O260" s="83"/>
      <c r="P260" s="83"/>
      <c r="Q260" s="83"/>
      <c r="R260" s="83"/>
      <c r="S260" s="83"/>
      <c r="T260" s="83"/>
    </row>
    <row r="261" spans="2:20">
      <c r="B261" s="83"/>
      <c r="C261" s="83"/>
      <c r="D261" s="83"/>
      <c r="E261" s="83"/>
      <c r="F261" s="83"/>
      <c r="G261" s="83"/>
      <c r="H261" s="83"/>
      <c r="I261" s="83"/>
      <c r="J261" s="83"/>
      <c r="K261" s="83"/>
      <c r="L261" s="83"/>
      <c r="M261" s="83"/>
      <c r="N261" s="83"/>
      <c r="O261" s="83"/>
      <c r="P261" s="83"/>
      <c r="Q261" s="83"/>
      <c r="R261" s="83"/>
      <c r="S261" s="83"/>
      <c r="T261" s="83"/>
    </row>
    <row r="262" spans="2:20">
      <c r="B262" s="83"/>
      <c r="C262" s="83"/>
      <c r="D262" s="83"/>
      <c r="E262" s="83"/>
      <c r="F262" s="83"/>
      <c r="G262" s="83"/>
      <c r="H262" s="83"/>
      <c r="I262" s="83"/>
      <c r="J262" s="83"/>
      <c r="K262" s="83"/>
      <c r="L262" s="83"/>
      <c r="M262" s="83"/>
      <c r="N262" s="83"/>
      <c r="O262" s="83"/>
      <c r="P262" s="83"/>
      <c r="Q262" s="83"/>
      <c r="R262" s="83"/>
      <c r="S262" s="83"/>
      <c r="T262" s="83"/>
    </row>
    <row r="263" spans="2:20">
      <c r="B263" s="83"/>
      <c r="C263" s="83"/>
      <c r="D263" s="83"/>
      <c r="E263" s="83"/>
      <c r="F263" s="83"/>
      <c r="G263" s="83"/>
      <c r="H263" s="83"/>
      <c r="I263" s="83"/>
      <c r="J263" s="83"/>
      <c r="K263" s="83"/>
      <c r="L263" s="83"/>
      <c r="M263" s="83"/>
      <c r="N263" s="83"/>
      <c r="O263" s="83"/>
      <c r="P263" s="83"/>
      <c r="Q263" s="83"/>
      <c r="R263" s="83"/>
      <c r="S263" s="83"/>
      <c r="T263" s="83"/>
    </row>
    <row r="264" spans="2:20">
      <c r="B264" s="83"/>
      <c r="C264" s="83"/>
      <c r="D264" s="83"/>
      <c r="E264" s="83"/>
      <c r="F264" s="83"/>
      <c r="G264" s="83"/>
      <c r="H264" s="83"/>
      <c r="I264" s="83"/>
      <c r="J264" s="83"/>
      <c r="K264" s="83"/>
      <c r="L264" s="83"/>
      <c r="M264" s="83"/>
      <c r="N264" s="83"/>
      <c r="O264" s="83"/>
      <c r="P264" s="83"/>
      <c r="Q264" s="83"/>
      <c r="R264" s="83"/>
      <c r="S264" s="83"/>
      <c r="T264" s="83"/>
    </row>
    <row r="265" spans="2:20">
      <c r="B265" s="83"/>
      <c r="C265" s="83"/>
      <c r="D265" s="83"/>
      <c r="E265" s="83"/>
      <c r="F265" s="83"/>
      <c r="G265" s="83"/>
      <c r="H265" s="83"/>
      <c r="I265" s="83"/>
      <c r="J265" s="83"/>
      <c r="K265" s="83"/>
      <c r="L265" s="83"/>
      <c r="M265" s="83"/>
      <c r="N265" s="83"/>
      <c r="O265" s="83"/>
      <c r="P265" s="83"/>
      <c r="Q265" s="83"/>
      <c r="R265" s="83"/>
      <c r="S265" s="83"/>
      <c r="T265" s="83"/>
    </row>
    <row r="266" spans="2:20">
      <c r="B266" s="83"/>
      <c r="C266" s="83"/>
      <c r="D266" s="83"/>
      <c r="E266" s="83"/>
      <c r="F266" s="83"/>
      <c r="G266" s="83"/>
      <c r="H266" s="83"/>
      <c r="I266" s="83"/>
      <c r="J266" s="83"/>
      <c r="K266" s="83"/>
      <c r="L266" s="83"/>
      <c r="M266" s="83"/>
      <c r="N266" s="83"/>
      <c r="O266" s="83"/>
      <c r="P266" s="83"/>
      <c r="Q266" s="83"/>
      <c r="R266" s="83"/>
      <c r="S266" s="83"/>
      <c r="T266" s="83"/>
    </row>
    <row r="267" spans="2:20">
      <c r="B267" s="83"/>
      <c r="C267" s="83"/>
      <c r="D267" s="83"/>
      <c r="E267" s="83"/>
      <c r="F267" s="83"/>
      <c r="G267" s="83"/>
      <c r="H267" s="83"/>
      <c r="I267" s="83"/>
      <c r="J267" s="83"/>
      <c r="K267" s="83"/>
      <c r="L267" s="83"/>
      <c r="M267" s="83"/>
      <c r="N267" s="83"/>
      <c r="O267" s="83"/>
      <c r="P267" s="83"/>
      <c r="Q267" s="83"/>
      <c r="R267" s="83"/>
      <c r="S267" s="83"/>
      <c r="T267" s="83"/>
    </row>
    <row r="268" spans="2:20">
      <c r="B268" s="83"/>
      <c r="C268" s="83"/>
      <c r="D268" s="83"/>
      <c r="E268" s="83"/>
      <c r="F268" s="83"/>
      <c r="G268" s="83"/>
      <c r="H268" s="83"/>
      <c r="I268" s="83"/>
      <c r="J268" s="83"/>
      <c r="K268" s="83"/>
      <c r="L268" s="83"/>
      <c r="M268" s="83"/>
      <c r="N268" s="83"/>
      <c r="O268" s="83"/>
      <c r="P268" s="83"/>
      <c r="Q268" s="83"/>
      <c r="R268" s="83"/>
      <c r="S268" s="83"/>
      <c r="T268" s="83"/>
    </row>
    <row r="269" spans="2:20">
      <c r="B269" s="83"/>
      <c r="C269" s="83"/>
      <c r="D269" s="83"/>
      <c r="E269" s="83"/>
      <c r="F269" s="83"/>
      <c r="G269" s="83"/>
      <c r="H269" s="83"/>
      <c r="I269" s="83"/>
      <c r="J269" s="83"/>
      <c r="K269" s="83"/>
      <c r="L269" s="83"/>
      <c r="M269" s="83"/>
      <c r="N269" s="83"/>
      <c r="O269" s="83"/>
      <c r="P269" s="83"/>
      <c r="Q269" s="83"/>
      <c r="R269" s="83"/>
      <c r="S269" s="83"/>
      <c r="T269" s="83"/>
    </row>
    <row r="270" spans="2:20">
      <c r="B270" s="83"/>
      <c r="C270" s="83"/>
      <c r="D270" s="83"/>
      <c r="E270" s="83"/>
      <c r="F270" s="83"/>
      <c r="G270" s="83"/>
      <c r="H270" s="83"/>
      <c r="I270" s="83"/>
      <c r="J270" s="83"/>
      <c r="K270" s="83"/>
      <c r="L270" s="83"/>
      <c r="M270" s="83"/>
      <c r="N270" s="83"/>
      <c r="O270" s="83"/>
      <c r="P270" s="83"/>
      <c r="Q270" s="83"/>
      <c r="R270" s="83"/>
      <c r="S270" s="83"/>
      <c r="T270" s="83"/>
    </row>
    <row r="271" spans="2:20">
      <c r="B271" s="83"/>
      <c r="C271" s="83"/>
      <c r="D271" s="83"/>
      <c r="E271" s="83"/>
      <c r="F271" s="83"/>
      <c r="G271" s="83"/>
      <c r="H271" s="83"/>
      <c r="I271" s="83"/>
      <c r="J271" s="83"/>
      <c r="K271" s="83"/>
      <c r="L271" s="83"/>
      <c r="M271" s="83"/>
      <c r="N271" s="83"/>
      <c r="O271" s="83"/>
      <c r="P271" s="83"/>
      <c r="Q271" s="83"/>
      <c r="R271" s="83"/>
      <c r="S271" s="83"/>
      <c r="T271" s="83"/>
    </row>
    <row r="272" spans="2:20">
      <c r="B272" s="83"/>
      <c r="C272" s="83"/>
      <c r="D272" s="83"/>
      <c r="E272" s="83"/>
      <c r="F272" s="83"/>
      <c r="G272" s="83"/>
      <c r="H272" s="83"/>
      <c r="I272" s="83"/>
      <c r="J272" s="83"/>
      <c r="K272" s="83"/>
      <c r="L272" s="83"/>
      <c r="M272" s="83"/>
      <c r="N272" s="83"/>
      <c r="O272" s="83"/>
      <c r="P272" s="83"/>
      <c r="Q272" s="83"/>
      <c r="R272" s="83"/>
      <c r="S272" s="83"/>
      <c r="T272" s="83"/>
    </row>
    <row r="273" spans="2:20">
      <c r="B273" s="83"/>
      <c r="C273" s="83"/>
      <c r="D273" s="83"/>
      <c r="E273" s="83"/>
      <c r="F273" s="83"/>
      <c r="G273" s="83"/>
      <c r="H273" s="83"/>
      <c r="I273" s="83"/>
      <c r="J273" s="83"/>
      <c r="K273" s="83"/>
      <c r="L273" s="83"/>
      <c r="M273" s="83"/>
      <c r="N273" s="83"/>
      <c r="O273" s="83"/>
      <c r="P273" s="83"/>
      <c r="Q273" s="83"/>
      <c r="R273" s="83"/>
      <c r="S273" s="83"/>
      <c r="T273" s="83"/>
    </row>
    <row r="274" spans="2:20">
      <c r="B274" s="83"/>
      <c r="C274" s="83"/>
      <c r="D274" s="83"/>
      <c r="E274" s="83"/>
      <c r="F274" s="83"/>
      <c r="G274" s="83"/>
      <c r="H274" s="83"/>
      <c r="I274" s="83"/>
      <c r="J274" s="83"/>
      <c r="K274" s="83"/>
      <c r="L274" s="83"/>
      <c r="M274" s="83"/>
      <c r="N274" s="83"/>
      <c r="O274" s="83"/>
      <c r="P274" s="83"/>
      <c r="Q274" s="83"/>
      <c r="R274" s="83"/>
      <c r="S274" s="83"/>
      <c r="T274" s="83"/>
    </row>
    <row r="275" spans="2:20">
      <c r="B275" s="83"/>
      <c r="C275" s="83"/>
      <c r="D275" s="83"/>
      <c r="E275" s="83"/>
      <c r="F275" s="83"/>
      <c r="G275" s="83"/>
      <c r="H275" s="83"/>
      <c r="I275" s="83"/>
      <c r="J275" s="83"/>
      <c r="K275" s="83"/>
      <c r="L275" s="83"/>
      <c r="M275" s="83"/>
      <c r="N275" s="83"/>
      <c r="O275" s="83"/>
      <c r="P275" s="83"/>
      <c r="Q275" s="83"/>
      <c r="R275" s="83"/>
      <c r="S275" s="83"/>
      <c r="T275" s="83"/>
    </row>
    <row r="276" spans="2:20">
      <c r="B276" s="83"/>
      <c r="C276" s="83"/>
      <c r="D276" s="83"/>
      <c r="E276" s="83"/>
      <c r="F276" s="83"/>
      <c r="G276" s="83"/>
      <c r="H276" s="83"/>
      <c r="I276" s="83"/>
      <c r="J276" s="83"/>
      <c r="K276" s="83"/>
      <c r="L276" s="83"/>
      <c r="M276" s="83"/>
      <c r="N276" s="83"/>
      <c r="O276" s="83"/>
      <c r="P276" s="83"/>
      <c r="Q276" s="83"/>
      <c r="R276" s="83"/>
      <c r="S276" s="83"/>
      <c r="T276" s="83"/>
    </row>
    <row r="277" spans="2:20">
      <c r="B277" s="83"/>
      <c r="C277" s="83"/>
      <c r="D277" s="83"/>
      <c r="E277" s="83"/>
      <c r="F277" s="83"/>
      <c r="G277" s="83"/>
      <c r="H277" s="83"/>
      <c r="I277" s="83"/>
      <c r="J277" s="83"/>
      <c r="K277" s="83"/>
      <c r="L277" s="83"/>
      <c r="M277" s="83"/>
      <c r="N277" s="83"/>
      <c r="O277" s="83"/>
      <c r="P277" s="83"/>
      <c r="Q277" s="83"/>
      <c r="R277" s="83"/>
      <c r="S277" s="83"/>
      <c r="T277" s="83"/>
    </row>
    <row r="278" spans="2:20">
      <c r="B278" s="83"/>
      <c r="C278" s="83"/>
      <c r="D278" s="83"/>
      <c r="E278" s="83"/>
      <c r="F278" s="83"/>
      <c r="G278" s="83"/>
      <c r="H278" s="83"/>
      <c r="I278" s="83"/>
      <c r="J278" s="83"/>
      <c r="K278" s="83"/>
      <c r="L278" s="83"/>
      <c r="M278" s="83"/>
      <c r="N278" s="83"/>
      <c r="O278" s="83"/>
      <c r="P278" s="83"/>
      <c r="Q278" s="83"/>
      <c r="R278" s="83"/>
      <c r="S278" s="83"/>
      <c r="T278" s="83"/>
    </row>
    <row r="279" spans="2:20">
      <c r="B279" s="83"/>
      <c r="C279" s="83"/>
      <c r="D279" s="83"/>
      <c r="E279" s="83"/>
      <c r="F279" s="83"/>
      <c r="G279" s="83"/>
      <c r="H279" s="83"/>
      <c r="I279" s="83"/>
      <c r="J279" s="83"/>
      <c r="K279" s="83"/>
      <c r="L279" s="83"/>
      <c r="M279" s="83"/>
      <c r="N279" s="83"/>
      <c r="O279" s="83"/>
      <c r="P279" s="83"/>
      <c r="Q279" s="83"/>
      <c r="R279" s="83"/>
      <c r="S279" s="83"/>
      <c r="T279" s="83"/>
    </row>
    <row r="280" spans="2:20">
      <c r="B280" s="83"/>
      <c r="C280" s="83"/>
      <c r="D280" s="83"/>
      <c r="E280" s="83"/>
      <c r="F280" s="83"/>
      <c r="G280" s="83"/>
      <c r="H280" s="83"/>
      <c r="I280" s="83"/>
      <c r="J280" s="83"/>
      <c r="K280" s="83"/>
      <c r="L280" s="83"/>
      <c r="M280" s="83"/>
      <c r="N280" s="83"/>
      <c r="O280" s="83"/>
      <c r="P280" s="83"/>
      <c r="Q280" s="83"/>
      <c r="R280" s="83"/>
      <c r="S280" s="83"/>
      <c r="T280" s="83"/>
    </row>
    <row r="281" spans="2:20">
      <c r="B281" s="83"/>
      <c r="C281" s="83"/>
      <c r="D281" s="83"/>
      <c r="E281" s="83"/>
      <c r="F281" s="83"/>
      <c r="G281" s="83"/>
      <c r="H281" s="83"/>
      <c r="I281" s="83"/>
      <c r="J281" s="83"/>
      <c r="K281" s="83"/>
      <c r="L281" s="83"/>
      <c r="M281" s="83"/>
      <c r="N281" s="83"/>
      <c r="O281" s="83"/>
      <c r="P281" s="83"/>
      <c r="Q281" s="83"/>
      <c r="R281" s="83"/>
      <c r="S281" s="83"/>
      <c r="T281" s="83"/>
    </row>
    <row r="282" spans="2:20">
      <c r="B282" s="83"/>
      <c r="C282" s="83"/>
      <c r="D282" s="83"/>
      <c r="E282" s="83"/>
      <c r="F282" s="83"/>
      <c r="G282" s="83"/>
      <c r="H282" s="83"/>
      <c r="I282" s="83"/>
      <c r="J282" s="83"/>
      <c r="K282" s="83"/>
      <c r="L282" s="83"/>
      <c r="M282" s="83"/>
      <c r="N282" s="83"/>
      <c r="O282" s="83"/>
      <c r="P282" s="83"/>
      <c r="Q282" s="83"/>
      <c r="R282" s="83"/>
      <c r="S282" s="83"/>
      <c r="T282" s="83"/>
    </row>
    <row r="283" spans="2:20">
      <c r="B283" s="83"/>
      <c r="C283" s="83"/>
      <c r="D283" s="83"/>
      <c r="E283" s="83"/>
      <c r="F283" s="83"/>
      <c r="G283" s="83"/>
      <c r="H283" s="83"/>
      <c r="I283" s="83"/>
      <c r="J283" s="83"/>
      <c r="K283" s="83"/>
      <c r="L283" s="83"/>
      <c r="M283" s="83"/>
      <c r="N283" s="83"/>
      <c r="O283" s="83"/>
      <c r="P283" s="83"/>
      <c r="Q283" s="83"/>
      <c r="R283" s="83"/>
      <c r="S283" s="83"/>
      <c r="T283" s="83"/>
    </row>
    <row r="284" spans="2:20">
      <c r="B284" s="83"/>
      <c r="C284" s="83"/>
      <c r="D284" s="83"/>
      <c r="E284" s="83"/>
      <c r="F284" s="83"/>
      <c r="G284" s="83"/>
      <c r="H284" s="83"/>
      <c r="I284" s="83"/>
      <c r="J284" s="83"/>
      <c r="K284" s="83"/>
      <c r="L284" s="83"/>
      <c r="M284" s="83"/>
      <c r="N284" s="83"/>
      <c r="O284" s="83"/>
      <c r="P284" s="83"/>
      <c r="Q284" s="83"/>
      <c r="R284" s="83"/>
      <c r="S284" s="83"/>
      <c r="T284" s="83"/>
    </row>
    <row r="285" spans="2:20">
      <c r="B285" s="83"/>
      <c r="C285" s="83"/>
      <c r="D285" s="83"/>
      <c r="E285" s="83"/>
      <c r="F285" s="83"/>
      <c r="G285" s="83"/>
      <c r="H285" s="83"/>
      <c r="I285" s="83"/>
      <c r="J285" s="83"/>
      <c r="K285" s="83"/>
      <c r="L285" s="83"/>
      <c r="M285" s="83"/>
      <c r="N285" s="83"/>
      <c r="O285" s="83"/>
      <c r="P285" s="83"/>
      <c r="Q285" s="83"/>
      <c r="R285" s="83"/>
      <c r="S285" s="83"/>
      <c r="T285" s="83"/>
    </row>
    <row r="286" spans="2:20">
      <c r="B286" s="83"/>
      <c r="C286" s="83"/>
      <c r="D286" s="83"/>
      <c r="E286" s="83"/>
      <c r="F286" s="83"/>
      <c r="G286" s="83"/>
      <c r="H286" s="83"/>
      <c r="I286" s="83"/>
      <c r="J286" s="83"/>
      <c r="K286" s="83"/>
      <c r="L286" s="83"/>
      <c r="M286" s="83"/>
      <c r="N286" s="83"/>
      <c r="O286" s="83"/>
      <c r="P286" s="83"/>
      <c r="Q286" s="83"/>
      <c r="R286" s="83"/>
      <c r="S286" s="83"/>
      <c r="T286" s="83"/>
    </row>
    <row r="287" spans="2:20">
      <c r="B287" s="83"/>
      <c r="C287" s="83"/>
      <c r="D287" s="83"/>
      <c r="E287" s="83"/>
      <c r="F287" s="83"/>
      <c r="G287" s="83"/>
      <c r="H287" s="83"/>
      <c r="I287" s="83"/>
      <c r="J287" s="83"/>
      <c r="K287" s="83"/>
      <c r="L287" s="83"/>
      <c r="M287" s="83"/>
      <c r="N287" s="83"/>
      <c r="O287" s="83"/>
      <c r="P287" s="83"/>
      <c r="Q287" s="83"/>
      <c r="R287" s="83"/>
      <c r="S287" s="83"/>
      <c r="T287" s="83"/>
    </row>
    <row r="288" spans="2:20">
      <c r="B288" s="83"/>
      <c r="C288" s="83"/>
      <c r="D288" s="83"/>
      <c r="E288" s="83"/>
      <c r="F288" s="83"/>
      <c r="G288" s="83"/>
      <c r="H288" s="83"/>
      <c r="I288" s="83"/>
      <c r="J288" s="83"/>
      <c r="K288" s="83"/>
      <c r="L288" s="83"/>
      <c r="M288" s="83"/>
      <c r="N288" s="83"/>
      <c r="O288" s="83"/>
      <c r="P288" s="83"/>
      <c r="Q288" s="83"/>
      <c r="R288" s="83"/>
      <c r="S288" s="83"/>
      <c r="T288" s="83"/>
    </row>
    <row r="289" spans="2:20">
      <c r="B289" s="83"/>
      <c r="C289" s="83"/>
      <c r="D289" s="83"/>
      <c r="E289" s="83"/>
      <c r="F289" s="83"/>
      <c r="G289" s="83"/>
      <c r="H289" s="83"/>
      <c r="I289" s="83"/>
      <c r="J289" s="83"/>
      <c r="K289" s="83"/>
      <c r="L289" s="83"/>
      <c r="M289" s="83"/>
      <c r="N289" s="83"/>
      <c r="O289" s="83"/>
      <c r="P289" s="83"/>
      <c r="Q289" s="83"/>
      <c r="R289" s="83"/>
      <c r="S289" s="83"/>
      <c r="T289" s="83"/>
    </row>
    <row r="290" spans="2:20">
      <c r="B290" s="83"/>
      <c r="C290" s="83"/>
      <c r="D290" s="83"/>
      <c r="E290" s="83"/>
      <c r="F290" s="83"/>
      <c r="G290" s="83"/>
      <c r="H290" s="83"/>
      <c r="I290" s="83"/>
      <c r="J290" s="83"/>
      <c r="K290" s="83"/>
      <c r="L290" s="83"/>
      <c r="M290" s="83"/>
      <c r="N290" s="83"/>
      <c r="O290" s="83"/>
      <c r="P290" s="83"/>
      <c r="Q290" s="83"/>
      <c r="R290" s="83"/>
      <c r="S290" s="83"/>
      <c r="T290" s="83"/>
    </row>
    <row r="291" spans="2:20">
      <c r="B291" s="83"/>
      <c r="C291" s="83"/>
      <c r="D291" s="83"/>
      <c r="E291" s="83"/>
      <c r="F291" s="83"/>
      <c r="G291" s="83"/>
      <c r="H291" s="83"/>
      <c r="I291" s="83"/>
      <c r="J291" s="83"/>
      <c r="K291" s="83"/>
      <c r="L291" s="83"/>
      <c r="M291" s="83"/>
      <c r="N291" s="83"/>
      <c r="O291" s="83"/>
      <c r="P291" s="83"/>
      <c r="Q291" s="83"/>
      <c r="R291" s="83"/>
      <c r="S291" s="83"/>
      <c r="T291" s="83"/>
    </row>
    <row r="292" spans="2:20">
      <c r="B292" s="83"/>
      <c r="C292" s="83"/>
      <c r="D292" s="83"/>
      <c r="E292" s="83"/>
      <c r="F292" s="83"/>
      <c r="G292" s="83"/>
      <c r="H292" s="83"/>
      <c r="I292" s="83"/>
      <c r="J292" s="83"/>
      <c r="K292" s="83"/>
      <c r="L292" s="83"/>
      <c r="M292" s="83"/>
      <c r="N292" s="83"/>
      <c r="O292" s="83"/>
      <c r="P292" s="83"/>
      <c r="Q292" s="83"/>
      <c r="R292" s="83"/>
      <c r="S292" s="83"/>
      <c r="T292" s="83"/>
    </row>
    <row r="293" spans="2:20">
      <c r="B293" s="83"/>
      <c r="C293" s="83"/>
      <c r="D293" s="83"/>
      <c r="E293" s="83"/>
      <c r="F293" s="83"/>
      <c r="G293" s="83"/>
      <c r="H293" s="83"/>
      <c r="I293" s="83"/>
      <c r="J293" s="83"/>
      <c r="K293" s="83"/>
      <c r="L293" s="83"/>
      <c r="M293" s="83"/>
      <c r="N293" s="83"/>
      <c r="O293" s="83"/>
      <c r="P293" s="83"/>
      <c r="Q293" s="83"/>
      <c r="R293" s="83"/>
      <c r="S293" s="83"/>
      <c r="T293" s="83"/>
    </row>
    <row r="294" spans="2:20">
      <c r="B294" s="83"/>
      <c r="C294" s="83"/>
      <c r="D294" s="83"/>
      <c r="E294" s="83"/>
      <c r="F294" s="83"/>
      <c r="G294" s="83"/>
      <c r="H294" s="83"/>
      <c r="I294" s="83"/>
      <c r="J294" s="83"/>
      <c r="K294" s="83"/>
      <c r="L294" s="83"/>
      <c r="M294" s="83"/>
      <c r="N294" s="83"/>
      <c r="O294" s="83"/>
      <c r="P294" s="83"/>
      <c r="Q294" s="83"/>
      <c r="R294" s="83"/>
      <c r="S294" s="83"/>
      <c r="T294" s="83"/>
    </row>
    <row r="295" spans="2:20">
      <c r="B295" s="83"/>
      <c r="C295" s="83"/>
      <c r="D295" s="83"/>
      <c r="E295" s="83"/>
      <c r="F295" s="83"/>
      <c r="G295" s="83"/>
      <c r="H295" s="83"/>
      <c r="I295" s="83"/>
      <c r="J295" s="83"/>
      <c r="K295" s="83"/>
      <c r="L295" s="83"/>
      <c r="M295" s="83"/>
      <c r="N295" s="83"/>
      <c r="O295" s="83"/>
      <c r="P295" s="83"/>
      <c r="Q295" s="83"/>
      <c r="R295" s="83"/>
      <c r="S295" s="83"/>
      <c r="T295" s="83"/>
    </row>
    <row r="296" spans="2:20">
      <c r="B296" s="83"/>
      <c r="C296" s="83"/>
      <c r="D296" s="83"/>
      <c r="E296" s="83"/>
      <c r="F296" s="83"/>
      <c r="G296" s="83"/>
      <c r="H296" s="83"/>
      <c r="I296" s="83"/>
      <c r="J296" s="83"/>
      <c r="K296" s="83"/>
      <c r="L296" s="83"/>
      <c r="M296" s="83"/>
      <c r="N296" s="83"/>
      <c r="O296" s="83"/>
      <c r="P296" s="83"/>
      <c r="Q296" s="83"/>
      <c r="R296" s="83"/>
      <c r="S296" s="83"/>
      <c r="T296" s="83"/>
    </row>
    <row r="297" spans="2:20">
      <c r="B297" s="83"/>
      <c r="C297" s="83"/>
      <c r="D297" s="83"/>
      <c r="E297" s="83"/>
      <c r="F297" s="83"/>
      <c r="G297" s="83"/>
      <c r="H297" s="83"/>
      <c r="I297" s="83"/>
      <c r="J297" s="83"/>
      <c r="K297" s="83"/>
      <c r="L297" s="83"/>
      <c r="M297" s="83"/>
      <c r="N297" s="83"/>
      <c r="O297" s="83"/>
      <c r="P297" s="83"/>
      <c r="Q297" s="83"/>
      <c r="R297" s="83"/>
      <c r="S297" s="83"/>
      <c r="T297" s="83"/>
    </row>
    <row r="298" spans="2:20">
      <c r="B298" s="83"/>
      <c r="C298" s="83"/>
      <c r="D298" s="83"/>
      <c r="E298" s="83"/>
      <c r="F298" s="83"/>
      <c r="G298" s="83"/>
      <c r="H298" s="83"/>
      <c r="I298" s="83"/>
      <c r="J298" s="83"/>
      <c r="K298" s="83"/>
      <c r="L298" s="83"/>
      <c r="M298" s="83"/>
      <c r="N298" s="83"/>
      <c r="O298" s="83"/>
      <c r="P298" s="83"/>
      <c r="Q298" s="83"/>
      <c r="R298" s="83"/>
      <c r="S298" s="83"/>
      <c r="T298" s="83"/>
    </row>
    <row r="299" spans="2:20">
      <c r="B299" s="83"/>
      <c r="C299" s="83"/>
      <c r="D299" s="83"/>
      <c r="E299" s="83"/>
      <c r="F299" s="83"/>
      <c r="G299" s="83"/>
      <c r="H299" s="83"/>
      <c r="I299" s="83"/>
      <c r="J299" s="83"/>
      <c r="K299" s="83"/>
      <c r="L299" s="83"/>
      <c r="M299" s="83"/>
      <c r="N299" s="83"/>
      <c r="O299" s="83"/>
      <c r="P299" s="83"/>
      <c r="Q299" s="83"/>
      <c r="R299" s="83"/>
      <c r="S299" s="83"/>
      <c r="T299" s="83"/>
    </row>
    <row r="300" spans="2:20">
      <c r="B300" s="83"/>
      <c r="C300" s="83"/>
      <c r="D300" s="83"/>
      <c r="E300" s="83"/>
      <c r="F300" s="83"/>
      <c r="G300" s="83"/>
      <c r="H300" s="83"/>
      <c r="I300" s="83"/>
      <c r="J300" s="83"/>
      <c r="K300" s="83"/>
      <c r="L300" s="83"/>
      <c r="M300" s="83"/>
      <c r="N300" s="83"/>
      <c r="O300" s="83"/>
      <c r="P300" s="83"/>
      <c r="Q300" s="83"/>
      <c r="R300" s="83"/>
      <c r="S300" s="83"/>
      <c r="T300" s="83"/>
    </row>
    <row r="301" spans="2:20">
      <c r="B301" s="83"/>
      <c r="C301" s="83"/>
      <c r="D301" s="83"/>
      <c r="E301" s="83"/>
      <c r="F301" s="83"/>
      <c r="G301" s="83"/>
      <c r="H301" s="83"/>
      <c r="I301" s="83"/>
      <c r="J301" s="83"/>
      <c r="K301" s="83"/>
      <c r="L301" s="83"/>
      <c r="M301" s="83"/>
      <c r="N301" s="83"/>
      <c r="O301" s="83"/>
      <c r="P301" s="83"/>
      <c r="Q301" s="83"/>
      <c r="R301" s="83"/>
      <c r="S301" s="83"/>
      <c r="T301" s="83"/>
    </row>
    <row r="302" spans="2:20">
      <c r="B302" s="83"/>
      <c r="C302" s="83"/>
      <c r="D302" s="83"/>
      <c r="E302" s="83"/>
      <c r="F302" s="83"/>
      <c r="G302" s="83"/>
      <c r="H302" s="83"/>
      <c r="I302" s="83"/>
      <c r="J302" s="83"/>
      <c r="K302" s="83"/>
      <c r="L302" s="83"/>
      <c r="M302" s="83"/>
      <c r="N302" s="83"/>
      <c r="O302" s="83"/>
      <c r="P302" s="83"/>
      <c r="Q302" s="83"/>
      <c r="R302" s="83"/>
      <c r="S302" s="83"/>
      <c r="T302" s="83"/>
    </row>
    <row r="303" spans="2:20">
      <c r="B303" s="83"/>
      <c r="C303" s="83"/>
      <c r="D303" s="83"/>
      <c r="E303" s="83"/>
      <c r="F303" s="83"/>
      <c r="G303" s="83"/>
      <c r="H303" s="83"/>
      <c r="I303" s="83"/>
      <c r="J303" s="83"/>
      <c r="K303" s="83"/>
      <c r="L303" s="83"/>
      <c r="M303" s="83"/>
      <c r="N303" s="83"/>
      <c r="O303" s="83"/>
      <c r="P303" s="83"/>
      <c r="Q303" s="83"/>
      <c r="R303" s="83"/>
      <c r="S303" s="83"/>
      <c r="T303" s="83"/>
    </row>
    <row r="304" spans="2:20">
      <c r="B304" s="83"/>
      <c r="C304" s="83"/>
      <c r="D304" s="83"/>
      <c r="E304" s="83"/>
      <c r="F304" s="83"/>
      <c r="G304" s="83"/>
      <c r="H304" s="83"/>
      <c r="I304" s="83"/>
      <c r="J304" s="83"/>
      <c r="K304" s="83"/>
      <c r="L304" s="83"/>
      <c r="M304" s="83"/>
      <c r="N304" s="83"/>
      <c r="O304" s="83"/>
      <c r="P304" s="83"/>
      <c r="Q304" s="83"/>
      <c r="R304" s="83"/>
      <c r="S304" s="83"/>
      <c r="T304" s="83"/>
    </row>
    <row r="305" spans="2:20">
      <c r="B305" s="83"/>
      <c r="C305" s="83"/>
      <c r="D305" s="83"/>
      <c r="E305" s="83"/>
      <c r="F305" s="83"/>
      <c r="G305" s="83"/>
      <c r="H305" s="83"/>
      <c r="I305" s="83"/>
      <c r="J305" s="83"/>
      <c r="K305" s="83"/>
      <c r="L305" s="83"/>
      <c r="M305" s="83"/>
      <c r="N305" s="83"/>
      <c r="O305" s="83"/>
      <c r="P305" s="83"/>
      <c r="Q305" s="83"/>
      <c r="R305" s="83"/>
      <c r="S305" s="83"/>
      <c r="T305" s="83"/>
    </row>
  </sheetData>
  <sheetProtection selectLockedCells="1"/>
  <mergeCells count="45">
    <mergeCell ref="C67:C68"/>
    <mergeCell ref="C69:C70"/>
    <mergeCell ref="K72:T72"/>
    <mergeCell ref="J74:T74"/>
    <mergeCell ref="J48:O48"/>
    <mergeCell ref="P48:Q48"/>
    <mergeCell ref="R48:S48"/>
    <mergeCell ref="B51:B52"/>
    <mergeCell ref="C51:C52"/>
    <mergeCell ref="D51:D52"/>
    <mergeCell ref="E51:E52"/>
    <mergeCell ref="B45:F46"/>
    <mergeCell ref="B47:F48"/>
    <mergeCell ref="I45:I46"/>
    <mergeCell ref="T45:T48"/>
    <mergeCell ref="G46:H46"/>
    <mergeCell ref="J46:O46"/>
    <mergeCell ref="P46:Q46"/>
    <mergeCell ref="R46:S46"/>
    <mergeCell ref="I47:I48"/>
    <mergeCell ref="G48:H48"/>
    <mergeCell ref="B29:F30"/>
    <mergeCell ref="I29:I30"/>
    <mergeCell ref="T29:T31"/>
    <mergeCell ref="G30:H30"/>
    <mergeCell ref="J30:O30"/>
    <mergeCell ref="P30:Q30"/>
    <mergeCell ref="R30:S30"/>
    <mergeCell ref="B31:S31"/>
    <mergeCell ref="AB13:AC13"/>
    <mergeCell ref="V3:V4"/>
    <mergeCell ref="B9:S9"/>
    <mergeCell ref="B10:S10"/>
    <mergeCell ref="B12:S12"/>
    <mergeCell ref="B13:B14"/>
    <mergeCell ref="C13:C14"/>
    <mergeCell ref="D13:D14"/>
    <mergeCell ref="E13:E14"/>
    <mergeCell ref="F13:F14"/>
    <mergeCell ref="G13:H13"/>
    <mergeCell ref="I13:I14"/>
    <mergeCell ref="J13:O13"/>
    <mergeCell ref="P13:S13"/>
    <mergeCell ref="T13:T14"/>
    <mergeCell ref="X13:Y13"/>
  </mergeCells>
  <conditionalFormatting sqref="B4">
    <cfRule type="cellIs" dxfId="41" priority="4" operator="equal">
      <formula>"Departament"</formula>
    </cfRule>
  </conditionalFormatting>
  <conditionalFormatting sqref="B5:B6">
    <cfRule type="containsBlanks" dxfId="40" priority="15">
      <formula>LEN(TRIM(B5))=0</formula>
    </cfRule>
  </conditionalFormatting>
  <conditionalFormatting sqref="B74">
    <cfRule type="cellIs" dxfId="39" priority="3" operator="equal">
      <formula>0</formula>
    </cfRule>
  </conditionalFormatting>
  <conditionalFormatting sqref="C15:D28">
    <cfRule type="containsBlanks" dxfId="38" priority="14">
      <formula>LEN(TRIM(C15))=0</formula>
    </cfRule>
  </conditionalFormatting>
  <conditionalFormatting sqref="C32:D44">
    <cfRule type="containsBlanks" dxfId="37" priority="9">
      <formula>LEN(TRIM(C32))=0</formula>
    </cfRule>
  </conditionalFormatting>
  <conditionalFormatting sqref="C15:S28">
    <cfRule type="expression" dxfId="36" priority="11">
      <formula>$F15="DFA"</formula>
    </cfRule>
    <cfRule type="expression" dxfId="35" priority="12">
      <formula>$D15&lt;&gt;""</formula>
    </cfRule>
  </conditionalFormatting>
  <conditionalFormatting sqref="C32:S44">
    <cfRule type="expression" dxfId="34" priority="5">
      <formula>$F32="DFA"</formula>
    </cfRule>
    <cfRule type="expression" dxfId="33" priority="6">
      <formula>$D32&lt;&gt;""</formula>
    </cfRule>
  </conditionalFormatting>
  <conditionalFormatting sqref="E15:E28">
    <cfRule type="containsBlanks" dxfId="32" priority="16">
      <formula>LEN(TRIM(E15))=0</formula>
    </cfRule>
  </conditionalFormatting>
  <conditionalFormatting sqref="E32:E44">
    <cfRule type="containsBlanks" dxfId="31" priority="10">
      <formula>LEN(TRIM(E32))=0</formula>
    </cfRule>
  </conditionalFormatting>
  <conditionalFormatting sqref="E53:E66">
    <cfRule type="containsBlanks" dxfId="30" priority="1">
      <formula>LEN(TRIM(E53))=0</formula>
    </cfRule>
  </conditionalFormatting>
  <conditionalFormatting sqref="F15:O28">
    <cfRule type="containsBlanks" dxfId="29" priority="13">
      <formula>LEN(TRIM(F15))=0</formula>
    </cfRule>
  </conditionalFormatting>
  <conditionalFormatting sqref="F32:O44">
    <cfRule type="containsBlanks" dxfId="28" priority="8">
      <formula>LEN(TRIM(F32))=0</formula>
    </cfRule>
  </conditionalFormatting>
  <conditionalFormatting sqref="J74:T74">
    <cfRule type="cellIs" dxfId="27" priority="2" operator="equal">
      <formula>0</formula>
    </cfRule>
  </conditionalFormatting>
  <conditionalFormatting sqref="P15:S28">
    <cfRule type="containsBlanks" dxfId="26" priority="17">
      <formula>LEN(TRIM(P15))=0</formula>
    </cfRule>
  </conditionalFormatting>
  <conditionalFormatting sqref="P32:S44">
    <cfRule type="containsBlanks" dxfId="25" priority="7">
      <formula>LEN(TRIM(P32))=0</formula>
    </cfRule>
  </conditionalFormatting>
  <pageMargins left="0.55118110236220474" right="0.47244094488188981" top="0.51181102362204722" bottom="0.70866141732283472" header="0.15748031496062992" footer="0.19685039370078741"/>
  <pageSetup paperSize="9" scale="72" orientation="portrait" r:id="rId1"/>
  <headerFooter alignWithMargins="0">
    <oddFooter>&amp;LF 794.24/Ed.02_F01</oddFooter>
  </headerFooter>
  <ignoredErrors>
    <ignoredError sqref="P47" formula="1"/>
  </ignoredErrors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>
          <x14:formula1>
            <xm:f>Nomenclatoare!$M$32:$M$34</xm:f>
          </x14:formula1>
          <xm:sqref>F15:F28 F32:F44</xm:sqref>
        </x14:dataValidation>
        <x14:dataValidation type="list" allowBlank="1" showInputMessage="1" showErrorMessage="1">
          <x14:formula1>
            <xm:f>Nomenclatoare!$M$25:$M$27</xm:f>
          </x14:formula1>
          <xm:sqref>C15:C28 C32:C44</xm:sqref>
        </x14:dataValidation>
        <x14:dataValidation type="list" allowBlank="1" showInputMessage="1" showErrorMessage="1">
          <x14:formula1>
            <xm:f>Nomenclatoare!$M$37:$M$40</xm:f>
          </x14:formula1>
          <xm:sqref>I15:I28 I32:I44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R256"/>
  <sheetViews>
    <sheetView showGridLines="0" topLeftCell="A15" zoomScale="110" zoomScaleNormal="110" zoomScaleSheetLayoutView="100" workbookViewId="0">
      <selection activeCell="E30" sqref="E30"/>
    </sheetView>
  </sheetViews>
  <sheetFormatPr defaultColWidth="9.140625" defaultRowHeight="11.25"/>
  <cols>
    <col min="1" max="1" width="3.28515625" style="237" customWidth="1"/>
    <col min="2" max="2" width="3.140625" style="208" customWidth="1"/>
    <col min="3" max="3" width="3.28515625" style="208" customWidth="1"/>
    <col min="4" max="4" width="35" style="208" customWidth="1"/>
    <col min="5" max="5" width="11.7109375" style="208" bestFit="1" customWidth="1"/>
    <col min="6" max="6" width="3.7109375" style="208" customWidth="1"/>
    <col min="7" max="7" width="4.28515625" style="208" customWidth="1"/>
    <col min="8" max="8" width="3.28515625" style="208" customWidth="1"/>
    <col min="9" max="12" width="3.7109375" style="208" customWidth="1"/>
    <col min="13" max="16" width="4.7109375" style="208" customWidth="1"/>
    <col min="17" max="17" width="3.42578125" style="239" customWidth="1"/>
    <col min="18" max="18" width="4.140625" style="239" customWidth="1"/>
    <col min="19" max="19" width="13.140625" style="239" customWidth="1"/>
    <col min="20" max="26" width="4.140625" style="239" customWidth="1"/>
    <col min="27" max="27" width="4.5703125" style="239" customWidth="1"/>
    <col min="28" max="41" width="3.85546875" style="239" customWidth="1"/>
    <col min="42" max="53" width="9.140625" style="239"/>
    <col min="54" max="16384" width="9.140625" style="208"/>
  </cols>
  <sheetData>
    <row r="1" spans="1:53" s="238" customFormat="1">
      <c r="A1" s="237"/>
      <c r="Q1" s="239"/>
      <c r="R1" s="239"/>
      <c r="S1" s="239"/>
      <c r="T1" s="239"/>
      <c r="U1" s="239"/>
      <c r="V1" s="239"/>
      <c r="W1" s="239"/>
      <c r="X1" s="239"/>
      <c r="Y1" s="239"/>
      <c r="Z1" s="239"/>
      <c r="AA1" s="239"/>
      <c r="AB1" s="239"/>
      <c r="AC1" s="239"/>
      <c r="AD1" s="239"/>
      <c r="AE1" s="239"/>
      <c r="AF1" s="239"/>
      <c r="AG1" s="239"/>
      <c r="AH1" s="239"/>
      <c r="AI1" s="239"/>
      <c r="AJ1" s="239"/>
      <c r="AK1" s="239"/>
      <c r="AL1" s="239"/>
      <c r="AM1" s="239"/>
      <c r="AN1" s="239"/>
      <c r="AO1" s="239"/>
      <c r="AP1" s="239"/>
      <c r="AQ1" s="239"/>
      <c r="AR1" s="239"/>
      <c r="AS1" s="239"/>
      <c r="AT1" s="239"/>
      <c r="AU1" s="239"/>
      <c r="AV1" s="239"/>
      <c r="AW1" s="239"/>
      <c r="AX1" s="239"/>
      <c r="AY1" s="239"/>
      <c r="AZ1" s="239"/>
      <c r="BA1" s="239"/>
    </row>
    <row r="2" spans="1:53" s="205" customFormat="1" ht="15" customHeight="1">
      <c r="A2" s="240"/>
      <c r="B2" s="84" t="s">
        <v>75</v>
      </c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  <c r="R2" s="241"/>
      <c r="S2" s="241"/>
      <c r="T2" s="241"/>
      <c r="U2" s="241"/>
      <c r="V2" s="241"/>
      <c r="W2" s="241"/>
      <c r="X2" s="241"/>
      <c r="Y2" s="241"/>
      <c r="Z2" s="241"/>
      <c r="AA2" s="241"/>
      <c r="AB2" s="241"/>
      <c r="AC2" s="241"/>
      <c r="AD2" s="241"/>
      <c r="AE2" s="241"/>
      <c r="AF2" s="241"/>
      <c r="AG2" s="241"/>
      <c r="AH2" s="241"/>
      <c r="AI2" s="241"/>
      <c r="AJ2" s="241"/>
      <c r="AK2" s="241"/>
      <c r="AL2" s="241"/>
      <c r="AM2" s="241"/>
      <c r="AN2" s="241"/>
      <c r="AO2" s="241"/>
      <c r="AP2" s="241"/>
      <c r="AQ2" s="241"/>
      <c r="AR2" s="241"/>
      <c r="AS2" s="241"/>
      <c r="AT2" s="241"/>
      <c r="AU2" s="241"/>
      <c r="AV2" s="241"/>
      <c r="AW2" s="241"/>
      <c r="AX2" s="241"/>
      <c r="AY2" s="241"/>
      <c r="AZ2" s="241"/>
      <c r="BA2" s="241"/>
    </row>
    <row r="3" spans="1:53" s="205" customFormat="1" ht="15" customHeight="1">
      <c r="A3" s="240"/>
      <c r="B3" s="84" t="s">
        <v>16</v>
      </c>
      <c r="C3" s="10"/>
      <c r="D3" s="10"/>
      <c r="E3" s="10"/>
      <c r="F3" s="10"/>
      <c r="G3" s="10"/>
      <c r="H3" s="10"/>
      <c r="I3" s="10"/>
      <c r="J3" s="11"/>
      <c r="K3" s="10"/>
      <c r="L3" s="11"/>
      <c r="M3" s="10" t="s">
        <v>103</v>
      </c>
      <c r="N3" s="11"/>
      <c r="P3" s="10"/>
      <c r="Q3" s="10"/>
      <c r="R3" s="241"/>
      <c r="S3" s="241"/>
      <c r="T3" s="241"/>
      <c r="U3" s="241"/>
      <c r="V3" s="241"/>
      <c r="W3" s="241"/>
      <c r="X3" s="241"/>
      <c r="Y3" s="241"/>
      <c r="Z3" s="241"/>
      <c r="AA3" s="241"/>
      <c r="AB3" s="241"/>
      <c r="AC3" s="241"/>
      <c r="AD3" s="241"/>
      <c r="AE3" s="241"/>
      <c r="AF3" s="241"/>
      <c r="AG3" s="241"/>
      <c r="AH3" s="241"/>
      <c r="AI3" s="241"/>
      <c r="AJ3" s="241"/>
      <c r="AK3" s="241"/>
      <c r="AL3" s="241"/>
      <c r="AM3" s="241"/>
      <c r="AN3" s="241"/>
      <c r="AO3" s="241"/>
      <c r="AP3" s="241"/>
      <c r="AQ3" s="241"/>
      <c r="AR3" s="241"/>
      <c r="AS3" s="241"/>
      <c r="AT3" s="241"/>
      <c r="AU3" s="241"/>
      <c r="AV3" s="241"/>
      <c r="AW3" s="241"/>
      <c r="AX3" s="241"/>
      <c r="AY3" s="241"/>
      <c r="AZ3" s="241"/>
      <c r="BA3" s="241"/>
    </row>
    <row r="4" spans="1:53" s="205" customFormat="1" ht="15" customHeight="1">
      <c r="A4" s="240"/>
      <c r="B4" s="14" t="str">
        <f>IF(Pagina1!$D$4="","Departament",Pagina1!$D$4)</f>
        <v>Departament</v>
      </c>
      <c r="C4" s="10"/>
      <c r="D4" s="10"/>
      <c r="E4" s="10"/>
      <c r="F4" s="10"/>
      <c r="G4" s="10"/>
      <c r="H4" s="10"/>
      <c r="I4" s="10"/>
      <c r="J4" s="10"/>
      <c r="K4" s="10"/>
      <c r="L4" s="10"/>
      <c r="M4" s="10"/>
      <c r="N4" s="10"/>
      <c r="P4" s="10"/>
      <c r="Q4" s="10"/>
      <c r="R4" s="241"/>
      <c r="S4" s="241"/>
      <c r="T4" s="241"/>
      <c r="U4" s="241"/>
      <c r="V4" s="241"/>
      <c r="W4" s="241"/>
      <c r="X4" s="241"/>
      <c r="Y4" s="241"/>
      <c r="Z4" s="241"/>
      <c r="AA4" s="241"/>
      <c r="AB4" s="241"/>
      <c r="AC4" s="241"/>
      <c r="AD4" s="241"/>
      <c r="AE4" s="241"/>
      <c r="AF4" s="241"/>
      <c r="AG4" s="241"/>
      <c r="AH4" s="241"/>
      <c r="AI4" s="241"/>
      <c r="AJ4" s="241"/>
      <c r="AK4" s="241"/>
      <c r="AL4" s="241"/>
      <c r="AM4" s="241"/>
      <c r="AN4" s="241"/>
      <c r="AO4" s="241"/>
      <c r="AP4" s="241"/>
      <c r="AQ4" s="241"/>
      <c r="AR4" s="241"/>
      <c r="AS4" s="241"/>
      <c r="AT4" s="241"/>
      <c r="AU4" s="241"/>
      <c r="AV4" s="241"/>
      <c r="AW4" s="241"/>
      <c r="AX4" s="241"/>
      <c r="AY4" s="241"/>
      <c r="AZ4" s="241"/>
      <c r="BA4" s="241"/>
    </row>
    <row r="5" spans="1:53" s="205" customFormat="1" ht="15" customHeight="1">
      <c r="A5" s="240"/>
      <c r="B5" s="100" t="str">
        <f>IF(Pagina1!$D$12="","",CONCATENATE(Pagina1!$B$12,"  ",Pagina1!$D$12))</f>
        <v/>
      </c>
      <c r="C5" s="10"/>
      <c r="D5" s="10"/>
      <c r="E5" s="10"/>
      <c r="F5" s="10"/>
      <c r="G5" s="10"/>
      <c r="H5" s="10"/>
      <c r="I5" s="10"/>
      <c r="J5" s="10"/>
      <c r="K5" s="10"/>
      <c r="L5" s="10"/>
      <c r="M5" s="10"/>
      <c r="N5" s="10"/>
      <c r="P5" s="10"/>
      <c r="Q5" s="10"/>
      <c r="R5" s="241"/>
      <c r="S5" s="241"/>
      <c r="T5" s="241"/>
      <c r="U5" s="241"/>
      <c r="V5" s="241"/>
      <c r="W5" s="241"/>
      <c r="X5" s="241"/>
      <c r="Y5" s="241"/>
      <c r="Z5" s="241"/>
      <c r="AA5" s="241"/>
      <c r="AB5" s="241"/>
      <c r="AC5" s="241"/>
      <c r="AD5" s="241"/>
      <c r="AE5" s="241"/>
      <c r="AF5" s="241"/>
      <c r="AG5" s="241"/>
      <c r="AH5" s="241"/>
      <c r="AI5" s="241"/>
      <c r="AJ5" s="241"/>
      <c r="AK5" s="241"/>
      <c r="AL5" s="241"/>
      <c r="AM5" s="241"/>
      <c r="AN5" s="241"/>
      <c r="AO5" s="241"/>
      <c r="AP5" s="241"/>
      <c r="AQ5" s="241"/>
      <c r="AR5" s="241"/>
      <c r="AS5" s="241"/>
      <c r="AT5" s="241"/>
      <c r="AU5" s="241"/>
      <c r="AV5" s="241"/>
      <c r="AW5" s="241"/>
      <c r="AX5" s="241"/>
      <c r="AY5" s="241"/>
      <c r="AZ5" s="241"/>
      <c r="BA5" s="241"/>
    </row>
    <row r="6" spans="1:53" s="205" customFormat="1" ht="15" customHeight="1">
      <c r="A6" s="240"/>
      <c r="B6" s="100" t="str">
        <f>IF(Pagina1!$D$13="","",CONCATENATE(Pagina1!$B$13,"  ",Pagina1!$D$13))</f>
        <v/>
      </c>
      <c r="C6" s="10"/>
      <c r="D6" s="10"/>
      <c r="E6" s="10"/>
      <c r="F6" s="10"/>
      <c r="G6" s="10"/>
      <c r="H6" s="10"/>
      <c r="I6" s="10"/>
      <c r="J6" s="10"/>
      <c r="K6" s="10"/>
      <c r="L6" s="10"/>
      <c r="M6" s="10" t="s">
        <v>38</v>
      </c>
      <c r="N6" s="10"/>
      <c r="P6" s="10"/>
      <c r="Q6" s="10"/>
      <c r="R6" s="241"/>
      <c r="S6" s="241"/>
      <c r="T6" s="241"/>
      <c r="U6" s="241"/>
      <c r="V6" s="241"/>
      <c r="W6" s="241"/>
      <c r="X6" s="241"/>
      <c r="Y6" s="241"/>
      <c r="Z6" s="241"/>
      <c r="AA6" s="241"/>
      <c r="AB6" s="241"/>
      <c r="AC6" s="241"/>
      <c r="AD6" s="241"/>
      <c r="AE6" s="241"/>
      <c r="AF6" s="241"/>
      <c r="AG6" s="241"/>
      <c r="AH6" s="241"/>
      <c r="AI6" s="241"/>
      <c r="AJ6" s="241"/>
      <c r="AK6" s="241"/>
      <c r="AL6" s="241"/>
      <c r="AM6" s="241"/>
      <c r="AN6" s="241"/>
      <c r="AO6" s="241"/>
      <c r="AP6" s="241"/>
      <c r="AQ6" s="241"/>
      <c r="AR6" s="241"/>
      <c r="AS6" s="241"/>
      <c r="AT6" s="241"/>
      <c r="AU6" s="241"/>
      <c r="AV6" s="241"/>
      <c r="AW6" s="241"/>
      <c r="AX6" s="241"/>
      <c r="AY6" s="241"/>
      <c r="AZ6" s="241"/>
      <c r="BA6" s="241"/>
    </row>
    <row r="7" spans="1:53" s="205" customFormat="1" ht="15" customHeight="1">
      <c r="A7" s="240"/>
      <c r="B7" s="100"/>
      <c r="C7" s="10"/>
      <c r="D7" s="10"/>
      <c r="E7" s="10"/>
      <c r="F7" s="10"/>
      <c r="G7" s="10"/>
      <c r="H7" s="10"/>
      <c r="I7" s="10"/>
      <c r="J7" s="10"/>
      <c r="K7" s="10"/>
      <c r="L7" s="10"/>
      <c r="M7" s="10" t="str">
        <f>Pagina1!$H$7</f>
        <v>Prof. univ. dr. ing. Carol SCHNAKOVSZKY</v>
      </c>
      <c r="N7" s="10"/>
      <c r="P7" s="10"/>
      <c r="Q7" s="10"/>
      <c r="R7" s="241"/>
      <c r="S7" s="241"/>
      <c r="T7" s="241"/>
      <c r="U7" s="241"/>
      <c r="V7" s="241"/>
      <c r="W7" s="241"/>
      <c r="X7" s="241"/>
      <c r="Y7" s="241"/>
      <c r="Z7" s="241"/>
      <c r="AA7" s="241"/>
      <c r="AB7" s="241"/>
      <c r="AC7" s="241"/>
      <c r="AD7" s="241"/>
      <c r="AE7" s="241"/>
      <c r="AF7" s="241"/>
      <c r="AG7" s="241"/>
      <c r="AH7" s="241"/>
      <c r="AI7" s="241"/>
      <c r="AJ7" s="241"/>
      <c r="AK7" s="241"/>
      <c r="AL7" s="241"/>
      <c r="AM7" s="241"/>
      <c r="AN7" s="241"/>
      <c r="AO7" s="241"/>
      <c r="AP7" s="241"/>
      <c r="AQ7" s="241"/>
      <c r="AR7" s="241"/>
      <c r="AS7" s="241"/>
      <c r="AT7" s="241"/>
      <c r="AU7" s="241"/>
      <c r="AV7" s="241"/>
      <c r="AW7" s="241"/>
      <c r="AX7" s="241"/>
      <c r="AY7" s="241"/>
      <c r="AZ7" s="241"/>
      <c r="BA7" s="241"/>
    </row>
    <row r="8" spans="1:53" s="205" customFormat="1" ht="15" customHeight="1">
      <c r="A8" s="240"/>
      <c r="B8" s="32"/>
      <c r="C8" s="61"/>
      <c r="D8" s="61"/>
      <c r="E8" s="61"/>
      <c r="F8" s="61"/>
      <c r="G8" s="61"/>
      <c r="H8" s="61"/>
      <c r="I8" s="61"/>
      <c r="J8" s="61"/>
      <c r="K8" s="61"/>
      <c r="L8" s="61"/>
      <c r="M8" s="61"/>
      <c r="N8" s="61"/>
      <c r="O8" s="61"/>
      <c r="P8" s="61"/>
      <c r="Q8" s="61"/>
      <c r="R8" s="241"/>
      <c r="S8" s="241"/>
      <c r="T8" s="241"/>
      <c r="U8" s="241"/>
      <c r="V8" s="241"/>
      <c r="W8" s="241"/>
      <c r="X8" s="241"/>
      <c r="Y8" s="241"/>
      <c r="Z8" s="241"/>
      <c r="AA8" s="241"/>
      <c r="AB8" s="241"/>
      <c r="AC8" s="241"/>
      <c r="AD8" s="241"/>
      <c r="AE8" s="241"/>
      <c r="AF8" s="241"/>
      <c r="AG8" s="241"/>
      <c r="AH8" s="241"/>
      <c r="AI8" s="241"/>
      <c r="AJ8" s="241"/>
      <c r="AK8" s="241"/>
      <c r="AL8" s="241"/>
      <c r="AM8" s="241"/>
      <c r="AN8" s="241"/>
      <c r="AO8" s="241"/>
      <c r="AP8" s="241"/>
      <c r="AQ8" s="241"/>
      <c r="AR8" s="241"/>
      <c r="AS8" s="241"/>
      <c r="AT8" s="241"/>
      <c r="AU8" s="241"/>
      <c r="AV8" s="241"/>
      <c r="AW8" s="241"/>
      <c r="AX8" s="241"/>
      <c r="AY8" s="241"/>
      <c r="AZ8" s="241"/>
      <c r="BA8" s="241"/>
    </row>
    <row r="9" spans="1:53" s="205" customFormat="1" ht="15" customHeight="1">
      <c r="A9" s="240"/>
      <c r="B9" s="371" t="s">
        <v>18</v>
      </c>
      <c r="C9" s="371"/>
      <c r="D9" s="371"/>
      <c r="E9" s="371"/>
      <c r="F9" s="371"/>
      <c r="G9" s="371"/>
      <c r="H9" s="371"/>
      <c r="I9" s="371"/>
      <c r="J9" s="371"/>
      <c r="K9" s="371"/>
      <c r="L9" s="371"/>
      <c r="M9" s="371"/>
      <c r="N9" s="371"/>
      <c r="O9" s="371"/>
      <c r="P9" s="371"/>
      <c r="Q9" s="371"/>
      <c r="R9" s="241"/>
      <c r="S9" s="241"/>
      <c r="T9" s="241"/>
      <c r="U9" s="241"/>
      <c r="V9" s="241"/>
      <c r="W9" s="241"/>
      <c r="X9" s="241"/>
      <c r="Y9" s="241"/>
      <c r="Z9" s="241"/>
      <c r="AA9" s="241"/>
      <c r="AB9" s="241"/>
      <c r="AC9" s="241"/>
      <c r="AD9" s="241"/>
      <c r="AE9" s="241"/>
      <c r="AF9" s="241"/>
      <c r="AG9" s="241"/>
      <c r="AH9" s="241"/>
      <c r="AI9" s="241"/>
      <c r="AJ9" s="241"/>
      <c r="AK9" s="241"/>
      <c r="AL9" s="241"/>
      <c r="AM9" s="241"/>
      <c r="AN9" s="241"/>
      <c r="AO9" s="241"/>
      <c r="AP9" s="241"/>
      <c r="AQ9" s="241"/>
      <c r="AR9" s="241"/>
      <c r="AS9" s="241"/>
      <c r="AT9" s="241"/>
      <c r="AU9" s="241"/>
      <c r="AV9" s="241"/>
      <c r="AW9" s="241"/>
      <c r="AX9" s="241"/>
      <c r="AY9" s="241"/>
      <c r="AZ9" s="241"/>
      <c r="BA9" s="241"/>
    </row>
    <row r="10" spans="1:53" s="244" customFormat="1" ht="15" customHeight="1">
      <c r="A10" s="242"/>
      <c r="B10" s="384" t="s">
        <v>71</v>
      </c>
      <c r="C10" s="384"/>
      <c r="D10" s="384"/>
      <c r="E10" s="384"/>
      <c r="F10" s="384"/>
      <c r="G10" s="384"/>
      <c r="H10" s="384"/>
      <c r="I10" s="384"/>
      <c r="J10" s="384"/>
      <c r="K10" s="384"/>
      <c r="L10" s="384"/>
      <c r="M10" s="384"/>
      <c r="N10" s="384"/>
      <c r="O10" s="384"/>
      <c r="P10" s="384"/>
      <c r="Q10" s="205"/>
      <c r="R10" s="243"/>
      <c r="S10" s="243"/>
      <c r="T10" s="243"/>
      <c r="U10" s="243"/>
      <c r="V10" s="243"/>
      <c r="W10" s="243"/>
      <c r="X10" s="243"/>
      <c r="Y10" s="243"/>
      <c r="Z10" s="243"/>
      <c r="AA10" s="243"/>
      <c r="AB10" s="243"/>
      <c r="AC10" s="243"/>
      <c r="AD10" s="243"/>
      <c r="AE10" s="243"/>
      <c r="AF10" s="243"/>
      <c r="AG10" s="243"/>
      <c r="AH10" s="243"/>
      <c r="AI10" s="243"/>
      <c r="AJ10" s="243"/>
      <c r="AK10" s="243"/>
      <c r="AL10" s="243"/>
      <c r="AM10" s="243"/>
      <c r="AN10" s="243"/>
      <c r="AO10" s="243"/>
      <c r="AP10" s="243"/>
      <c r="AQ10" s="243"/>
      <c r="AR10" s="243"/>
      <c r="AS10" s="243"/>
      <c r="AT10" s="243"/>
      <c r="AU10" s="243"/>
      <c r="AV10" s="243"/>
      <c r="AW10" s="243"/>
      <c r="AX10" s="243"/>
      <c r="AY10" s="243"/>
      <c r="AZ10" s="243"/>
      <c r="BA10" s="243"/>
    </row>
    <row r="11" spans="1:53" ht="15" customHeight="1" thickBot="1">
      <c r="C11" s="211"/>
      <c r="E11" s="212"/>
      <c r="F11" s="211"/>
      <c r="G11" s="211"/>
      <c r="H11" s="211"/>
      <c r="I11" s="211"/>
      <c r="J11" s="211"/>
      <c r="K11" s="211"/>
      <c r="L11" s="211"/>
      <c r="M11" s="211"/>
      <c r="N11" s="211"/>
      <c r="O11" s="211"/>
      <c r="P11" s="211"/>
      <c r="Q11" s="205"/>
    </row>
    <row r="12" spans="1:53" ht="15" customHeight="1" thickBot="1">
      <c r="B12" s="385" t="s">
        <v>74</v>
      </c>
      <c r="C12" s="386"/>
      <c r="D12" s="386"/>
      <c r="E12" s="386"/>
      <c r="F12" s="386"/>
      <c r="G12" s="386"/>
      <c r="H12" s="386"/>
      <c r="I12" s="386"/>
      <c r="J12" s="386"/>
      <c r="K12" s="386"/>
      <c r="L12" s="386"/>
      <c r="M12" s="386"/>
      <c r="N12" s="386"/>
      <c r="O12" s="386"/>
      <c r="P12" s="387"/>
      <c r="Q12" s="205"/>
      <c r="S12" s="368" t="s">
        <v>3</v>
      </c>
    </row>
    <row r="13" spans="1:53" s="214" customFormat="1" ht="15" customHeight="1">
      <c r="A13" s="245"/>
      <c r="B13" s="388" t="s">
        <v>0</v>
      </c>
      <c r="C13" s="390" t="s">
        <v>25</v>
      </c>
      <c r="D13" s="390" t="s">
        <v>1</v>
      </c>
      <c r="E13" s="390" t="s">
        <v>3</v>
      </c>
      <c r="F13" s="390" t="s">
        <v>2</v>
      </c>
      <c r="G13" s="390" t="s">
        <v>8</v>
      </c>
      <c r="H13" s="392" t="s">
        <v>9</v>
      </c>
      <c r="I13" s="388" t="s">
        <v>14</v>
      </c>
      <c r="J13" s="390"/>
      <c r="K13" s="390"/>
      <c r="L13" s="394"/>
      <c r="M13" s="395" t="s">
        <v>15</v>
      </c>
      <c r="N13" s="390"/>
      <c r="O13" s="390"/>
      <c r="P13" s="394"/>
      <c r="Q13" s="205"/>
      <c r="R13" s="246"/>
      <c r="S13" s="368"/>
      <c r="T13" s="246"/>
      <c r="U13" s="246"/>
      <c r="V13" s="246"/>
      <c r="W13" s="246"/>
      <c r="X13" s="246"/>
      <c r="Y13" s="246"/>
      <c r="Z13" s="246"/>
      <c r="AA13" s="246"/>
      <c r="AB13" s="246"/>
      <c r="AC13" s="246"/>
      <c r="AD13" s="246"/>
      <c r="AE13" s="246"/>
      <c r="AF13" s="246"/>
      <c r="AG13" s="246"/>
      <c r="AH13" s="246"/>
      <c r="AI13" s="246"/>
      <c r="AJ13" s="246"/>
      <c r="AK13" s="246"/>
      <c r="AL13" s="246"/>
      <c r="AM13" s="246"/>
      <c r="AN13" s="246"/>
      <c r="AO13" s="246"/>
      <c r="AP13" s="246"/>
      <c r="AQ13" s="246"/>
      <c r="AR13" s="246"/>
      <c r="AS13" s="246"/>
      <c r="AT13" s="246"/>
      <c r="AU13" s="246"/>
      <c r="AV13" s="246"/>
      <c r="AW13" s="246"/>
      <c r="AX13" s="246"/>
      <c r="AY13" s="246"/>
      <c r="AZ13" s="246"/>
      <c r="BA13" s="246"/>
    </row>
    <row r="14" spans="1:53" s="214" customFormat="1" ht="15" customHeight="1" thickBot="1">
      <c r="A14" s="245"/>
      <c r="B14" s="389"/>
      <c r="C14" s="391"/>
      <c r="D14" s="391"/>
      <c r="E14" s="391"/>
      <c r="F14" s="391"/>
      <c r="G14" s="391"/>
      <c r="H14" s="393"/>
      <c r="I14" s="250" t="s">
        <v>4</v>
      </c>
      <c r="J14" s="251" t="s">
        <v>5</v>
      </c>
      <c r="K14" s="251" t="s">
        <v>6</v>
      </c>
      <c r="L14" s="252" t="s">
        <v>7</v>
      </c>
      <c r="M14" s="251" t="s">
        <v>12</v>
      </c>
      <c r="N14" s="251" t="s">
        <v>13</v>
      </c>
      <c r="O14" s="251" t="s">
        <v>10</v>
      </c>
      <c r="P14" s="252" t="s">
        <v>11</v>
      </c>
      <c r="Q14" s="205"/>
      <c r="R14" s="246"/>
      <c r="S14" s="204" t="s">
        <v>231</v>
      </c>
      <c r="T14" s="246"/>
      <c r="U14" s="246"/>
      <c r="V14" s="246"/>
      <c r="W14" s="246"/>
      <c r="X14" s="246"/>
      <c r="Y14" s="246"/>
      <c r="Z14" s="246"/>
      <c r="AA14" s="246"/>
      <c r="AB14" s="246"/>
      <c r="AC14" s="246"/>
      <c r="AD14" s="246"/>
      <c r="AE14" s="246"/>
      <c r="AF14" s="246"/>
      <c r="AG14" s="246"/>
      <c r="AH14" s="246"/>
      <c r="AI14" s="246"/>
      <c r="AJ14" s="246"/>
      <c r="AK14" s="246"/>
      <c r="AL14" s="246"/>
      <c r="AM14" s="246"/>
      <c r="AN14" s="246"/>
      <c r="AO14" s="246"/>
      <c r="AP14" s="246"/>
      <c r="AQ14" s="246"/>
      <c r="AR14" s="246"/>
      <c r="AS14" s="246"/>
      <c r="AT14" s="246"/>
      <c r="AU14" s="246"/>
      <c r="AV14" s="246"/>
      <c r="AW14" s="246"/>
      <c r="AX14" s="246"/>
      <c r="AY14" s="246"/>
      <c r="AZ14" s="246"/>
      <c r="BA14" s="246"/>
    </row>
    <row r="15" spans="1:53" ht="24">
      <c r="B15" s="258">
        <v>1</v>
      </c>
      <c r="C15" s="259" t="s">
        <v>5</v>
      </c>
      <c r="D15" s="260" t="s">
        <v>119</v>
      </c>
      <c r="E15" s="261" t="str">
        <f>IF(D15&lt;&gt;"",CONCATENATE($S$14,1,0,$B15,$C15),"")</f>
        <v>UB01XXX101S</v>
      </c>
      <c r="F15" s="146" t="s">
        <v>197</v>
      </c>
      <c r="G15" s="259">
        <v>5</v>
      </c>
      <c r="H15" s="262" t="s">
        <v>118</v>
      </c>
      <c r="I15" s="258"/>
      <c r="J15" s="259"/>
      <c r="K15" s="259"/>
      <c r="L15" s="263"/>
      <c r="M15" s="264"/>
      <c r="N15" s="265"/>
      <c r="O15" s="261"/>
      <c r="P15" s="266">
        <v>125</v>
      </c>
      <c r="Q15" s="205"/>
    </row>
    <row r="16" spans="1:53" ht="15" customHeight="1">
      <c r="B16" s="267">
        <v>2</v>
      </c>
      <c r="C16" s="268" t="s">
        <v>5</v>
      </c>
      <c r="D16" s="155" t="s">
        <v>120</v>
      </c>
      <c r="E16" s="261" t="str">
        <f>IF(D16&lt;&gt;"",CONCATENATE($S$14,1,0,$B16,$C16),"")</f>
        <v>UB01XXX102S</v>
      </c>
      <c r="F16" s="146" t="s">
        <v>197</v>
      </c>
      <c r="G16" s="268">
        <v>5</v>
      </c>
      <c r="H16" s="269" t="s">
        <v>118</v>
      </c>
      <c r="I16" s="258"/>
      <c r="J16" s="259"/>
      <c r="K16" s="259"/>
      <c r="L16" s="263"/>
      <c r="M16" s="264"/>
      <c r="N16" s="265"/>
      <c r="O16" s="270"/>
      <c r="P16" s="271">
        <v>125</v>
      </c>
      <c r="Q16" s="205"/>
    </row>
    <row r="17" spans="1:70" ht="15" customHeight="1" thickBot="1">
      <c r="B17" s="272"/>
      <c r="C17" s="268"/>
      <c r="D17" s="273"/>
      <c r="E17" s="274"/>
      <c r="F17" s="268"/>
      <c r="G17" s="274"/>
      <c r="H17" s="275"/>
      <c r="I17" s="278"/>
      <c r="J17" s="279"/>
      <c r="K17" s="279"/>
      <c r="L17" s="280"/>
      <c r="M17" s="264"/>
      <c r="N17" s="265"/>
      <c r="O17" s="276"/>
      <c r="P17" s="277"/>
      <c r="Q17" s="205"/>
    </row>
    <row r="18" spans="1:70" s="239" customFormat="1" ht="15" customHeight="1" thickBot="1">
      <c r="A18" s="237"/>
      <c r="B18" s="374" t="s">
        <v>69</v>
      </c>
      <c r="C18" s="375"/>
      <c r="D18" s="375"/>
      <c r="E18" s="375"/>
      <c r="F18" s="376"/>
      <c r="G18" s="380">
        <v>10</v>
      </c>
      <c r="H18" s="382" t="s">
        <v>121</v>
      </c>
      <c r="I18" s="254"/>
      <c r="J18" s="281"/>
      <c r="K18" s="281"/>
      <c r="L18" s="282"/>
      <c r="M18" s="256"/>
      <c r="N18" s="284"/>
      <c r="O18" s="255"/>
      <c r="P18" s="283">
        <f>SUM(P15:P17)</f>
        <v>250</v>
      </c>
      <c r="Q18" s="205"/>
      <c r="R18" s="247"/>
      <c r="S18" s="247"/>
      <c r="T18" s="247"/>
      <c r="U18" s="247"/>
      <c r="V18" s="247"/>
      <c r="W18" s="247"/>
      <c r="X18" s="247"/>
      <c r="Y18" s="247"/>
      <c r="Z18" s="247"/>
      <c r="AA18" s="247"/>
      <c r="AB18" s="247"/>
      <c r="AC18" s="247"/>
      <c r="AD18" s="247"/>
      <c r="AE18" s="247"/>
      <c r="AF18" s="247"/>
      <c r="AG18" s="247"/>
      <c r="AH18" s="247"/>
      <c r="AI18" s="247"/>
      <c r="AJ18" s="247"/>
      <c r="AK18" s="247"/>
      <c r="AL18" s="247"/>
      <c r="AM18" s="247"/>
      <c r="AN18" s="247"/>
      <c r="AO18" s="247"/>
    </row>
    <row r="19" spans="1:70" s="239" customFormat="1" ht="15" customHeight="1" thickBot="1">
      <c r="A19" s="237"/>
      <c r="B19" s="377"/>
      <c r="C19" s="378"/>
      <c r="D19" s="378"/>
      <c r="E19" s="378"/>
      <c r="F19" s="379"/>
      <c r="G19" s="381"/>
      <c r="H19" s="383"/>
      <c r="I19" s="377"/>
      <c r="J19" s="378"/>
      <c r="K19" s="378"/>
      <c r="L19" s="379"/>
      <c r="M19" s="257"/>
      <c r="N19" s="255"/>
      <c r="O19" s="378">
        <f>SUM(O18:P18)</f>
        <v>250</v>
      </c>
      <c r="P19" s="379"/>
      <c r="Q19" s="205"/>
    </row>
    <row r="20" spans="1:70" s="239" customFormat="1" ht="15" customHeight="1">
      <c r="A20" s="237"/>
      <c r="B20" s="248"/>
      <c r="C20" s="248"/>
      <c r="D20" s="248"/>
      <c r="E20" s="248"/>
      <c r="F20" s="248"/>
      <c r="G20" s="211"/>
      <c r="H20" s="209"/>
      <c r="I20" s="211"/>
      <c r="J20" s="211"/>
      <c r="K20" s="211"/>
      <c r="L20" s="211"/>
      <c r="M20" s="208"/>
      <c r="N20" s="208"/>
      <c r="O20" s="211"/>
      <c r="P20" s="211"/>
      <c r="Q20" s="205"/>
    </row>
    <row r="21" spans="1:70" s="239" customFormat="1" ht="15" customHeight="1">
      <c r="A21" s="237"/>
      <c r="B21" s="248"/>
      <c r="C21" s="248"/>
      <c r="D21" s="248"/>
      <c r="E21" s="248"/>
      <c r="F21" s="248"/>
      <c r="G21" s="211"/>
      <c r="H21" s="209"/>
      <c r="I21" s="211"/>
      <c r="J21" s="211"/>
      <c r="K21" s="211"/>
      <c r="L21" s="211"/>
      <c r="M21" s="208"/>
      <c r="N21" s="208"/>
      <c r="O21" s="211"/>
      <c r="P21" s="211"/>
      <c r="Q21" s="205"/>
    </row>
    <row r="22" spans="1:70" s="239" customFormat="1" ht="15" customHeight="1">
      <c r="A22" s="237"/>
      <c r="B22" s="248"/>
      <c r="C22" s="248"/>
      <c r="D22" s="248"/>
      <c r="E22" s="248"/>
      <c r="F22" s="248"/>
      <c r="G22" s="211"/>
      <c r="H22" s="209"/>
      <c r="I22" s="211"/>
      <c r="J22" s="211"/>
      <c r="K22" s="211"/>
      <c r="L22" s="211"/>
      <c r="M22" s="208"/>
      <c r="N22" s="208"/>
      <c r="O22" s="211"/>
      <c r="P22" s="211"/>
      <c r="Q22" s="205"/>
    </row>
    <row r="23" spans="1:70" s="239" customFormat="1" ht="15" customHeight="1">
      <c r="A23" s="237"/>
      <c r="B23" s="248"/>
      <c r="C23" s="248"/>
      <c r="D23" s="248"/>
      <c r="E23" s="248"/>
      <c r="F23" s="248"/>
      <c r="G23" s="211"/>
      <c r="H23" s="209"/>
      <c r="I23" s="211"/>
      <c r="J23" s="211"/>
      <c r="K23" s="211"/>
      <c r="L23" s="211"/>
      <c r="M23" s="208"/>
      <c r="N23" s="208"/>
      <c r="O23" s="211"/>
      <c r="P23" s="211"/>
      <c r="Q23" s="205"/>
    </row>
    <row r="24" spans="1:70" s="239" customFormat="1" ht="15" customHeight="1">
      <c r="A24" s="237"/>
      <c r="B24" s="211"/>
      <c r="C24" s="211"/>
      <c r="D24" s="211"/>
      <c r="E24" s="211"/>
      <c r="F24" s="211"/>
      <c r="G24" s="211"/>
      <c r="H24" s="209"/>
      <c r="I24" s="211"/>
      <c r="J24" s="211"/>
      <c r="K24" s="211"/>
      <c r="L24" s="211"/>
      <c r="M24" s="208"/>
      <c r="N24" s="249"/>
      <c r="O24" s="211"/>
      <c r="P24" s="211"/>
      <c r="Q24" s="205"/>
    </row>
    <row r="25" spans="1:70" s="61" customFormat="1" ht="15" customHeight="1">
      <c r="A25" s="237"/>
      <c r="C25" s="32" t="str">
        <f>Pagina1!$B$47</f>
        <v>DECAN,</v>
      </c>
      <c r="E25" s="97">
        <f>Pagina1!F3</f>
        <v>0</v>
      </c>
      <c r="L25" s="12"/>
      <c r="M25" s="13" t="str">
        <f>Pagina1!$I$47</f>
        <v>DIRECTOR DEPARTAMENT,</v>
      </c>
      <c r="O25" s="12"/>
      <c r="P25" s="13"/>
      <c r="Q25" s="13"/>
      <c r="R25" s="239"/>
      <c r="S25" s="239"/>
      <c r="T25" s="239"/>
      <c r="U25" s="239"/>
      <c r="V25" s="239"/>
      <c r="W25" s="239"/>
      <c r="X25" s="239"/>
      <c r="Y25" s="138"/>
      <c r="Z25" s="138"/>
      <c r="AA25" s="138"/>
      <c r="AB25" s="138"/>
      <c r="AC25" s="81"/>
      <c r="AD25" s="81"/>
      <c r="AE25" s="81"/>
      <c r="AF25" s="81"/>
      <c r="AG25" s="81"/>
      <c r="AH25" s="81"/>
      <c r="AI25" s="81"/>
      <c r="AJ25" s="81"/>
      <c r="AK25" s="81"/>
      <c r="AL25" s="81"/>
      <c r="AM25" s="81"/>
      <c r="AN25" s="81"/>
      <c r="AO25" s="81"/>
      <c r="AP25" s="81"/>
      <c r="AQ25" s="81"/>
      <c r="AR25" s="81"/>
      <c r="AS25" s="81"/>
      <c r="AT25" s="81"/>
      <c r="AU25" s="81"/>
      <c r="AV25" s="81"/>
      <c r="AW25" s="81"/>
      <c r="AX25" s="81"/>
      <c r="AY25" s="81"/>
      <c r="AZ25" s="81"/>
      <c r="BA25" s="81"/>
      <c r="BB25" s="82"/>
      <c r="BC25" s="81"/>
      <c r="BD25" s="81"/>
      <c r="BE25" s="81"/>
      <c r="BF25" s="81"/>
      <c r="BG25" s="82"/>
      <c r="BH25" s="82"/>
      <c r="BI25" s="83"/>
      <c r="BJ25" s="83"/>
      <c r="BK25" s="83"/>
      <c r="BL25" s="83"/>
      <c r="BM25" s="83"/>
      <c r="BN25" s="83"/>
      <c r="BO25" s="82"/>
      <c r="BP25" s="82"/>
      <c r="BQ25" s="82"/>
      <c r="BR25" s="82"/>
    </row>
    <row r="26" spans="1:70" s="61" customFormat="1" ht="15" customHeight="1">
      <c r="A26" s="237"/>
      <c r="B26" s="13"/>
      <c r="E26" s="98"/>
      <c r="K26" s="13"/>
      <c r="L26" s="13"/>
      <c r="M26" s="13"/>
      <c r="N26" s="13"/>
      <c r="O26" s="13"/>
      <c r="P26" s="12"/>
      <c r="Q26" s="12"/>
      <c r="R26" s="239"/>
      <c r="S26" s="239"/>
      <c r="T26" s="239"/>
      <c r="U26" s="239"/>
      <c r="V26" s="239"/>
      <c r="W26" s="239"/>
      <c r="X26" s="239"/>
      <c r="Y26" s="138"/>
      <c r="Z26" s="138"/>
      <c r="AA26" s="138"/>
      <c r="AB26" s="138"/>
      <c r="AC26" s="81"/>
      <c r="AD26" s="81"/>
      <c r="AE26" s="81"/>
      <c r="AF26" s="81"/>
      <c r="AG26" s="81"/>
      <c r="AH26" s="81"/>
      <c r="AI26" s="81"/>
      <c r="AJ26" s="81"/>
      <c r="AK26" s="81"/>
      <c r="AL26" s="81"/>
      <c r="AM26" s="81"/>
      <c r="AN26" s="81"/>
      <c r="AO26" s="81"/>
      <c r="AP26" s="81"/>
      <c r="AQ26" s="81"/>
      <c r="AR26" s="81"/>
      <c r="AS26" s="81"/>
      <c r="AT26" s="81"/>
      <c r="AU26" s="81"/>
      <c r="AV26" s="81"/>
      <c r="AW26" s="81"/>
      <c r="AX26" s="81"/>
      <c r="AY26" s="81"/>
      <c r="AZ26" s="81"/>
      <c r="BA26" s="81"/>
      <c r="BB26" s="82"/>
      <c r="BC26" s="81"/>
      <c r="BD26" s="81"/>
      <c r="BE26" s="81"/>
      <c r="BF26" s="81"/>
      <c r="BG26" s="82"/>
      <c r="BH26" s="82"/>
      <c r="BI26" s="83"/>
      <c r="BJ26" s="83"/>
      <c r="BK26" s="83"/>
      <c r="BL26" s="83"/>
      <c r="BM26" s="83"/>
      <c r="BN26" s="83"/>
      <c r="BO26" s="82"/>
      <c r="BP26" s="82"/>
      <c r="BQ26" s="82"/>
      <c r="BR26" s="82"/>
    </row>
    <row r="27" spans="1:70" s="1" customFormat="1" ht="12.75">
      <c r="A27" s="237"/>
      <c r="B27" s="32">
        <f>Pagina1!$A$49</f>
        <v>0</v>
      </c>
      <c r="C27" s="61"/>
      <c r="D27" s="13"/>
      <c r="E27" s="97"/>
      <c r="F27" s="13"/>
      <c r="G27" s="13"/>
      <c r="H27" s="13"/>
      <c r="I27" s="13"/>
      <c r="J27" s="61"/>
      <c r="K27" s="12"/>
      <c r="L27" s="12"/>
      <c r="M27" s="13">
        <f>Pagina1!$G$49</f>
        <v>0</v>
      </c>
      <c r="O27" s="12"/>
      <c r="R27" s="239"/>
      <c r="S27" s="239"/>
      <c r="T27" s="239"/>
      <c r="U27" s="239"/>
      <c r="V27" s="239"/>
      <c r="W27" s="239"/>
      <c r="X27" s="239"/>
    </row>
    <row r="28" spans="1:70" s="239" customFormat="1" ht="15" customHeight="1">
      <c r="A28" s="237"/>
      <c r="B28" s="208"/>
      <c r="C28" s="210"/>
      <c r="D28" s="208"/>
      <c r="E28" s="208"/>
      <c r="F28" s="208"/>
      <c r="G28" s="208"/>
      <c r="H28" s="208"/>
      <c r="I28" s="208"/>
      <c r="J28" s="208"/>
      <c r="K28" s="208"/>
      <c r="L28" s="208"/>
      <c r="M28" s="208"/>
      <c r="N28" s="61"/>
      <c r="O28" s="208"/>
      <c r="P28" s="208"/>
      <c r="Q28" s="205"/>
    </row>
    <row r="29" spans="1:70" s="239" customFormat="1">
      <c r="A29" s="237"/>
    </row>
    <row r="30" spans="1:70" s="239" customFormat="1">
      <c r="A30" s="237"/>
    </row>
    <row r="31" spans="1:70" s="239" customFormat="1">
      <c r="A31" s="237"/>
    </row>
    <row r="32" spans="1:70" s="239" customFormat="1">
      <c r="A32" s="237"/>
    </row>
    <row r="33" spans="1:1" s="239" customFormat="1">
      <c r="A33" s="237"/>
    </row>
    <row r="34" spans="1:1" s="239" customFormat="1">
      <c r="A34" s="237"/>
    </row>
    <row r="35" spans="1:1" s="239" customFormat="1">
      <c r="A35" s="237"/>
    </row>
    <row r="36" spans="1:1" s="239" customFormat="1">
      <c r="A36" s="237"/>
    </row>
    <row r="37" spans="1:1" s="239" customFormat="1">
      <c r="A37" s="237"/>
    </row>
    <row r="38" spans="1:1" s="239" customFormat="1">
      <c r="A38" s="237"/>
    </row>
    <row r="39" spans="1:1" s="239" customFormat="1">
      <c r="A39" s="237"/>
    </row>
    <row r="40" spans="1:1" s="239" customFormat="1">
      <c r="A40" s="237"/>
    </row>
    <row r="41" spans="1:1" s="239" customFormat="1">
      <c r="A41" s="237"/>
    </row>
    <row r="42" spans="1:1" s="239" customFormat="1">
      <c r="A42" s="237"/>
    </row>
    <row r="43" spans="1:1" s="239" customFormat="1">
      <c r="A43" s="237"/>
    </row>
    <row r="44" spans="1:1" s="239" customFormat="1">
      <c r="A44" s="237"/>
    </row>
    <row r="45" spans="1:1" s="239" customFormat="1">
      <c r="A45" s="237"/>
    </row>
    <row r="46" spans="1:1" s="239" customFormat="1">
      <c r="A46" s="237"/>
    </row>
    <row r="47" spans="1:1" s="239" customFormat="1">
      <c r="A47" s="237"/>
    </row>
    <row r="48" spans="1:1" s="239" customFormat="1">
      <c r="A48" s="237"/>
    </row>
    <row r="49" spans="1:1" s="239" customFormat="1">
      <c r="A49" s="237"/>
    </row>
    <row r="50" spans="1:1" s="239" customFormat="1">
      <c r="A50" s="237"/>
    </row>
    <row r="51" spans="1:1" s="239" customFormat="1">
      <c r="A51" s="237"/>
    </row>
    <row r="52" spans="1:1" s="239" customFormat="1">
      <c r="A52" s="237"/>
    </row>
    <row r="53" spans="1:1" s="239" customFormat="1">
      <c r="A53" s="237"/>
    </row>
    <row r="54" spans="1:1" s="239" customFormat="1">
      <c r="A54" s="237"/>
    </row>
    <row r="55" spans="1:1" s="239" customFormat="1">
      <c r="A55" s="237"/>
    </row>
    <row r="56" spans="1:1" s="239" customFormat="1">
      <c r="A56" s="237"/>
    </row>
    <row r="57" spans="1:1" s="239" customFormat="1">
      <c r="A57" s="237"/>
    </row>
    <row r="58" spans="1:1" s="239" customFormat="1">
      <c r="A58" s="237"/>
    </row>
    <row r="59" spans="1:1" s="239" customFormat="1">
      <c r="A59" s="237"/>
    </row>
    <row r="60" spans="1:1" s="239" customFormat="1">
      <c r="A60" s="237"/>
    </row>
    <row r="61" spans="1:1" s="239" customFormat="1">
      <c r="A61" s="237"/>
    </row>
    <row r="62" spans="1:1" s="239" customFormat="1">
      <c r="A62" s="237"/>
    </row>
    <row r="63" spans="1:1" s="239" customFormat="1">
      <c r="A63" s="237"/>
    </row>
    <row r="64" spans="1:1" s="239" customFormat="1">
      <c r="A64" s="237"/>
    </row>
    <row r="65" spans="1:1" s="239" customFormat="1">
      <c r="A65" s="237"/>
    </row>
    <row r="66" spans="1:1" s="239" customFormat="1">
      <c r="A66" s="237"/>
    </row>
    <row r="67" spans="1:1" s="239" customFormat="1">
      <c r="A67" s="237"/>
    </row>
    <row r="68" spans="1:1" s="239" customFormat="1">
      <c r="A68" s="237"/>
    </row>
    <row r="69" spans="1:1" s="239" customFormat="1">
      <c r="A69" s="237"/>
    </row>
    <row r="70" spans="1:1" s="239" customFormat="1">
      <c r="A70" s="237"/>
    </row>
    <row r="71" spans="1:1" s="239" customFormat="1">
      <c r="A71" s="237"/>
    </row>
    <row r="72" spans="1:1" s="239" customFormat="1">
      <c r="A72" s="237"/>
    </row>
    <row r="73" spans="1:1" s="239" customFormat="1">
      <c r="A73" s="237"/>
    </row>
    <row r="74" spans="1:1" s="239" customFormat="1">
      <c r="A74" s="237"/>
    </row>
    <row r="75" spans="1:1" s="239" customFormat="1">
      <c r="A75" s="237"/>
    </row>
    <row r="76" spans="1:1" s="239" customFormat="1">
      <c r="A76" s="237"/>
    </row>
    <row r="77" spans="1:1" s="239" customFormat="1">
      <c r="A77" s="237"/>
    </row>
    <row r="78" spans="1:1" s="239" customFormat="1">
      <c r="A78" s="237"/>
    </row>
    <row r="79" spans="1:1" s="239" customFormat="1">
      <c r="A79" s="237"/>
    </row>
    <row r="80" spans="1:1" s="239" customFormat="1">
      <c r="A80" s="237"/>
    </row>
    <row r="81" spans="1:1" s="239" customFormat="1">
      <c r="A81" s="237"/>
    </row>
    <row r="82" spans="1:1" s="239" customFormat="1">
      <c r="A82" s="237"/>
    </row>
    <row r="83" spans="1:1" s="239" customFormat="1">
      <c r="A83" s="237"/>
    </row>
    <row r="84" spans="1:1" s="239" customFormat="1">
      <c r="A84" s="237"/>
    </row>
    <row r="85" spans="1:1" s="239" customFormat="1">
      <c r="A85" s="237"/>
    </row>
    <row r="86" spans="1:1" s="239" customFormat="1">
      <c r="A86" s="237"/>
    </row>
    <row r="87" spans="1:1" s="239" customFormat="1">
      <c r="A87" s="237"/>
    </row>
    <row r="88" spans="1:1" s="239" customFormat="1">
      <c r="A88" s="237"/>
    </row>
    <row r="89" spans="1:1" s="239" customFormat="1">
      <c r="A89" s="237"/>
    </row>
    <row r="90" spans="1:1" s="239" customFormat="1">
      <c r="A90" s="237"/>
    </row>
    <row r="91" spans="1:1" s="239" customFormat="1">
      <c r="A91" s="237"/>
    </row>
    <row r="92" spans="1:1" s="239" customFormat="1">
      <c r="A92" s="237"/>
    </row>
    <row r="93" spans="1:1" s="239" customFormat="1">
      <c r="A93" s="237"/>
    </row>
    <row r="94" spans="1:1" s="239" customFormat="1">
      <c r="A94" s="237"/>
    </row>
    <row r="95" spans="1:1" s="239" customFormat="1">
      <c r="A95" s="237"/>
    </row>
    <row r="96" spans="1:1" s="239" customFormat="1">
      <c r="A96" s="237"/>
    </row>
    <row r="97" spans="1:1" s="239" customFormat="1">
      <c r="A97" s="237"/>
    </row>
    <row r="98" spans="1:1" s="239" customFormat="1">
      <c r="A98" s="237"/>
    </row>
    <row r="99" spans="1:1" s="239" customFormat="1">
      <c r="A99" s="237"/>
    </row>
    <row r="100" spans="1:1" s="239" customFormat="1">
      <c r="A100" s="237"/>
    </row>
    <row r="101" spans="1:1" s="239" customFormat="1">
      <c r="A101" s="237"/>
    </row>
    <row r="102" spans="1:1" s="239" customFormat="1">
      <c r="A102" s="237"/>
    </row>
    <row r="103" spans="1:1" s="239" customFormat="1">
      <c r="A103" s="237"/>
    </row>
    <row r="104" spans="1:1" s="239" customFormat="1">
      <c r="A104" s="237"/>
    </row>
    <row r="105" spans="1:1" s="239" customFormat="1">
      <c r="A105" s="237"/>
    </row>
    <row r="106" spans="1:1" s="239" customFormat="1">
      <c r="A106" s="237"/>
    </row>
    <row r="107" spans="1:1" s="239" customFormat="1">
      <c r="A107" s="237"/>
    </row>
    <row r="108" spans="1:1" s="239" customFormat="1">
      <c r="A108" s="237"/>
    </row>
    <row r="109" spans="1:1" s="239" customFormat="1">
      <c r="A109" s="237"/>
    </row>
    <row r="110" spans="1:1" s="239" customFormat="1">
      <c r="A110" s="237"/>
    </row>
    <row r="111" spans="1:1" s="239" customFormat="1">
      <c r="A111" s="237"/>
    </row>
    <row r="112" spans="1:1" s="239" customFormat="1">
      <c r="A112" s="237"/>
    </row>
    <row r="113" spans="1:1" s="239" customFormat="1">
      <c r="A113" s="237"/>
    </row>
    <row r="114" spans="1:1" s="239" customFormat="1">
      <c r="A114" s="237"/>
    </row>
    <row r="115" spans="1:1" s="239" customFormat="1">
      <c r="A115" s="237"/>
    </row>
    <row r="116" spans="1:1" s="239" customFormat="1">
      <c r="A116" s="237"/>
    </row>
    <row r="117" spans="1:1" s="239" customFormat="1">
      <c r="A117" s="237"/>
    </row>
    <row r="118" spans="1:1" s="239" customFormat="1">
      <c r="A118" s="237"/>
    </row>
    <row r="119" spans="1:1" s="239" customFormat="1">
      <c r="A119" s="237"/>
    </row>
    <row r="120" spans="1:1" s="239" customFormat="1">
      <c r="A120" s="237"/>
    </row>
    <row r="121" spans="1:1" s="239" customFormat="1">
      <c r="A121" s="237"/>
    </row>
    <row r="122" spans="1:1" s="239" customFormat="1">
      <c r="A122" s="237"/>
    </row>
    <row r="123" spans="1:1" s="239" customFormat="1">
      <c r="A123" s="237"/>
    </row>
    <row r="124" spans="1:1" s="239" customFormat="1">
      <c r="A124" s="237"/>
    </row>
    <row r="125" spans="1:1" s="239" customFormat="1">
      <c r="A125" s="237"/>
    </row>
    <row r="126" spans="1:1" s="239" customFormat="1">
      <c r="A126" s="237"/>
    </row>
    <row r="127" spans="1:1" s="239" customFormat="1">
      <c r="A127" s="237"/>
    </row>
    <row r="128" spans="1:1" s="239" customFormat="1">
      <c r="A128" s="237"/>
    </row>
    <row r="129" spans="1:1" s="239" customFormat="1">
      <c r="A129" s="237"/>
    </row>
    <row r="130" spans="1:1" s="239" customFormat="1">
      <c r="A130" s="237"/>
    </row>
    <row r="131" spans="1:1" s="239" customFormat="1">
      <c r="A131" s="237"/>
    </row>
    <row r="132" spans="1:1" s="239" customFormat="1">
      <c r="A132" s="237"/>
    </row>
    <row r="133" spans="1:1" s="239" customFormat="1">
      <c r="A133" s="237"/>
    </row>
    <row r="134" spans="1:1" s="239" customFormat="1">
      <c r="A134" s="237"/>
    </row>
    <row r="135" spans="1:1" s="239" customFormat="1">
      <c r="A135" s="237"/>
    </row>
    <row r="136" spans="1:1" s="239" customFormat="1">
      <c r="A136" s="237"/>
    </row>
    <row r="137" spans="1:1" s="239" customFormat="1">
      <c r="A137" s="237"/>
    </row>
    <row r="138" spans="1:1" s="239" customFormat="1">
      <c r="A138" s="237"/>
    </row>
    <row r="139" spans="1:1" s="239" customFormat="1">
      <c r="A139" s="237"/>
    </row>
    <row r="140" spans="1:1" s="239" customFormat="1">
      <c r="A140" s="237"/>
    </row>
    <row r="141" spans="1:1" s="239" customFormat="1">
      <c r="A141" s="237"/>
    </row>
    <row r="142" spans="1:1" s="239" customFormat="1">
      <c r="A142" s="237"/>
    </row>
    <row r="143" spans="1:1" s="239" customFormat="1">
      <c r="A143" s="237"/>
    </row>
    <row r="144" spans="1:1" s="239" customFormat="1">
      <c r="A144" s="237"/>
    </row>
    <row r="145" spans="1:1" s="239" customFormat="1">
      <c r="A145" s="237"/>
    </row>
    <row r="146" spans="1:1" s="239" customFormat="1">
      <c r="A146" s="237"/>
    </row>
    <row r="147" spans="1:1" s="239" customFormat="1">
      <c r="A147" s="237"/>
    </row>
    <row r="148" spans="1:1" s="239" customFormat="1">
      <c r="A148" s="237"/>
    </row>
    <row r="149" spans="1:1" s="239" customFormat="1">
      <c r="A149" s="237"/>
    </row>
    <row r="150" spans="1:1" s="239" customFormat="1">
      <c r="A150" s="237"/>
    </row>
    <row r="151" spans="1:1" s="239" customFormat="1">
      <c r="A151" s="237"/>
    </row>
    <row r="152" spans="1:1" s="239" customFormat="1">
      <c r="A152" s="237"/>
    </row>
    <row r="153" spans="1:1" s="239" customFormat="1">
      <c r="A153" s="237"/>
    </row>
    <row r="154" spans="1:1" s="239" customFormat="1">
      <c r="A154" s="237"/>
    </row>
    <row r="155" spans="1:1" s="239" customFormat="1">
      <c r="A155" s="237"/>
    </row>
    <row r="156" spans="1:1" s="239" customFormat="1">
      <c r="A156" s="237"/>
    </row>
    <row r="157" spans="1:1" s="239" customFormat="1">
      <c r="A157" s="237"/>
    </row>
    <row r="158" spans="1:1" s="239" customFormat="1">
      <c r="A158" s="237"/>
    </row>
    <row r="159" spans="1:1" s="239" customFormat="1">
      <c r="A159" s="237"/>
    </row>
    <row r="160" spans="1:1" s="239" customFormat="1">
      <c r="A160" s="237"/>
    </row>
    <row r="161" spans="1:1" s="239" customFormat="1">
      <c r="A161" s="237"/>
    </row>
    <row r="162" spans="1:1" s="239" customFormat="1">
      <c r="A162" s="237"/>
    </row>
    <row r="163" spans="1:1" s="239" customFormat="1">
      <c r="A163" s="237"/>
    </row>
    <row r="164" spans="1:1" s="239" customFormat="1">
      <c r="A164" s="237"/>
    </row>
    <row r="165" spans="1:1" s="239" customFormat="1">
      <c r="A165" s="237"/>
    </row>
    <row r="166" spans="1:1" s="239" customFormat="1">
      <c r="A166" s="237"/>
    </row>
    <row r="167" spans="1:1" s="239" customFormat="1">
      <c r="A167" s="237"/>
    </row>
    <row r="168" spans="1:1" s="239" customFormat="1">
      <c r="A168" s="237"/>
    </row>
    <row r="169" spans="1:1" s="239" customFormat="1">
      <c r="A169" s="237"/>
    </row>
    <row r="170" spans="1:1" s="239" customFormat="1">
      <c r="A170" s="237"/>
    </row>
    <row r="171" spans="1:1" s="239" customFormat="1">
      <c r="A171" s="237"/>
    </row>
    <row r="172" spans="1:1" s="239" customFormat="1">
      <c r="A172" s="237"/>
    </row>
    <row r="173" spans="1:1" s="239" customFormat="1">
      <c r="A173" s="237"/>
    </row>
    <row r="174" spans="1:1" s="239" customFormat="1">
      <c r="A174" s="237"/>
    </row>
    <row r="175" spans="1:1" s="239" customFormat="1">
      <c r="A175" s="237"/>
    </row>
    <row r="176" spans="1:1" s="239" customFormat="1">
      <c r="A176" s="237"/>
    </row>
    <row r="177" spans="1:1" s="239" customFormat="1">
      <c r="A177" s="237"/>
    </row>
    <row r="178" spans="1:1" s="239" customFormat="1">
      <c r="A178" s="237"/>
    </row>
    <row r="179" spans="1:1" s="239" customFormat="1">
      <c r="A179" s="237"/>
    </row>
    <row r="180" spans="1:1" s="239" customFormat="1">
      <c r="A180" s="237"/>
    </row>
    <row r="181" spans="1:1" s="239" customFormat="1">
      <c r="A181" s="237"/>
    </row>
    <row r="182" spans="1:1" s="239" customFormat="1">
      <c r="A182" s="237"/>
    </row>
    <row r="183" spans="1:1" s="239" customFormat="1">
      <c r="A183" s="237"/>
    </row>
    <row r="184" spans="1:1" s="239" customFormat="1">
      <c r="A184" s="237"/>
    </row>
    <row r="185" spans="1:1" s="239" customFormat="1">
      <c r="A185" s="237"/>
    </row>
    <row r="186" spans="1:1" s="239" customFormat="1">
      <c r="A186" s="237"/>
    </row>
    <row r="187" spans="1:1" s="239" customFormat="1">
      <c r="A187" s="237"/>
    </row>
    <row r="188" spans="1:1" s="239" customFormat="1">
      <c r="A188" s="237"/>
    </row>
    <row r="189" spans="1:1" s="239" customFormat="1">
      <c r="A189" s="237"/>
    </row>
    <row r="190" spans="1:1" s="239" customFormat="1">
      <c r="A190" s="237"/>
    </row>
    <row r="191" spans="1:1" s="239" customFormat="1">
      <c r="A191" s="237"/>
    </row>
    <row r="192" spans="1:1" s="239" customFormat="1">
      <c r="A192" s="237"/>
    </row>
    <row r="193" spans="1:1" s="239" customFormat="1">
      <c r="A193" s="237"/>
    </row>
    <row r="194" spans="1:1" s="239" customFormat="1">
      <c r="A194" s="237"/>
    </row>
    <row r="195" spans="1:1" s="239" customFormat="1">
      <c r="A195" s="237"/>
    </row>
    <row r="196" spans="1:1" s="239" customFormat="1">
      <c r="A196" s="237"/>
    </row>
    <row r="197" spans="1:1" s="239" customFormat="1">
      <c r="A197" s="237"/>
    </row>
    <row r="198" spans="1:1" s="239" customFormat="1">
      <c r="A198" s="237"/>
    </row>
    <row r="199" spans="1:1" s="239" customFormat="1">
      <c r="A199" s="237"/>
    </row>
    <row r="200" spans="1:1" s="239" customFormat="1">
      <c r="A200" s="237"/>
    </row>
    <row r="201" spans="1:1" s="239" customFormat="1">
      <c r="A201" s="237"/>
    </row>
    <row r="202" spans="1:1" s="239" customFormat="1">
      <c r="A202" s="237"/>
    </row>
    <row r="203" spans="1:1" s="239" customFormat="1">
      <c r="A203" s="237"/>
    </row>
    <row r="204" spans="1:1" s="239" customFormat="1">
      <c r="A204" s="237"/>
    </row>
    <row r="205" spans="1:1" s="239" customFormat="1">
      <c r="A205" s="237"/>
    </row>
    <row r="206" spans="1:1" s="239" customFormat="1">
      <c r="A206" s="237"/>
    </row>
    <row r="207" spans="1:1" s="239" customFormat="1">
      <c r="A207" s="237"/>
    </row>
    <row r="208" spans="1:1" s="239" customFormat="1">
      <c r="A208" s="237"/>
    </row>
    <row r="209" spans="1:1" s="239" customFormat="1">
      <c r="A209" s="237"/>
    </row>
    <row r="210" spans="1:1" s="239" customFormat="1">
      <c r="A210" s="237"/>
    </row>
    <row r="211" spans="1:1" s="239" customFormat="1">
      <c r="A211" s="237"/>
    </row>
    <row r="212" spans="1:1" s="239" customFormat="1">
      <c r="A212" s="237"/>
    </row>
    <row r="213" spans="1:1" s="239" customFormat="1">
      <c r="A213" s="237"/>
    </row>
    <row r="214" spans="1:1" s="239" customFormat="1">
      <c r="A214" s="237"/>
    </row>
    <row r="215" spans="1:1" s="239" customFormat="1">
      <c r="A215" s="237"/>
    </row>
    <row r="216" spans="1:1" s="239" customFormat="1">
      <c r="A216" s="237"/>
    </row>
    <row r="217" spans="1:1" s="239" customFormat="1">
      <c r="A217" s="237"/>
    </row>
    <row r="218" spans="1:1" s="239" customFormat="1">
      <c r="A218" s="237"/>
    </row>
    <row r="219" spans="1:1" s="239" customFormat="1">
      <c r="A219" s="237"/>
    </row>
    <row r="220" spans="1:1" s="239" customFormat="1">
      <c r="A220" s="237"/>
    </row>
    <row r="221" spans="1:1" s="239" customFormat="1">
      <c r="A221" s="237"/>
    </row>
    <row r="222" spans="1:1" s="239" customFormat="1">
      <c r="A222" s="237"/>
    </row>
    <row r="223" spans="1:1" s="239" customFormat="1">
      <c r="A223" s="237"/>
    </row>
    <row r="224" spans="1:1" s="239" customFormat="1">
      <c r="A224" s="237"/>
    </row>
    <row r="225" spans="1:1" s="239" customFormat="1">
      <c r="A225" s="237"/>
    </row>
    <row r="226" spans="1:1" s="239" customFormat="1">
      <c r="A226" s="237"/>
    </row>
    <row r="227" spans="1:1" s="239" customFormat="1">
      <c r="A227" s="237"/>
    </row>
    <row r="228" spans="1:1" s="239" customFormat="1">
      <c r="A228" s="237"/>
    </row>
    <row r="229" spans="1:1" s="239" customFormat="1">
      <c r="A229" s="237"/>
    </row>
    <row r="230" spans="1:1" s="239" customFormat="1">
      <c r="A230" s="237"/>
    </row>
    <row r="231" spans="1:1" s="239" customFormat="1">
      <c r="A231" s="237"/>
    </row>
    <row r="232" spans="1:1" s="239" customFormat="1">
      <c r="A232" s="237"/>
    </row>
    <row r="233" spans="1:1" s="239" customFormat="1">
      <c r="A233" s="237"/>
    </row>
    <row r="234" spans="1:1" s="239" customFormat="1">
      <c r="A234" s="237"/>
    </row>
    <row r="235" spans="1:1" s="239" customFormat="1">
      <c r="A235" s="237"/>
    </row>
    <row r="236" spans="1:1" s="239" customFormat="1">
      <c r="A236" s="237"/>
    </row>
    <row r="237" spans="1:1" s="239" customFormat="1">
      <c r="A237" s="237"/>
    </row>
    <row r="238" spans="1:1" s="239" customFormat="1">
      <c r="A238" s="237"/>
    </row>
    <row r="239" spans="1:1" s="239" customFormat="1">
      <c r="A239" s="237"/>
    </row>
    <row r="240" spans="1:1" s="239" customFormat="1">
      <c r="A240" s="237"/>
    </row>
    <row r="241" spans="1:1" s="239" customFormat="1">
      <c r="A241" s="237"/>
    </row>
    <row r="242" spans="1:1" s="239" customFormat="1">
      <c r="A242" s="237"/>
    </row>
    <row r="243" spans="1:1" s="239" customFormat="1">
      <c r="A243" s="237"/>
    </row>
    <row r="244" spans="1:1" s="239" customFormat="1">
      <c r="A244" s="237"/>
    </row>
    <row r="245" spans="1:1" s="239" customFormat="1">
      <c r="A245" s="237"/>
    </row>
    <row r="246" spans="1:1" s="239" customFormat="1">
      <c r="A246" s="237"/>
    </row>
    <row r="247" spans="1:1" s="239" customFormat="1">
      <c r="A247" s="237"/>
    </row>
    <row r="248" spans="1:1" s="239" customFormat="1">
      <c r="A248" s="237"/>
    </row>
    <row r="249" spans="1:1" s="239" customFormat="1">
      <c r="A249" s="237"/>
    </row>
    <row r="250" spans="1:1" s="239" customFormat="1">
      <c r="A250" s="237"/>
    </row>
    <row r="251" spans="1:1" s="239" customFormat="1">
      <c r="A251" s="237"/>
    </row>
    <row r="252" spans="1:1" s="239" customFormat="1">
      <c r="A252" s="237"/>
    </row>
    <row r="253" spans="1:1" s="239" customFormat="1">
      <c r="A253" s="237"/>
    </row>
    <row r="254" spans="1:1" s="239" customFormat="1">
      <c r="A254" s="237"/>
    </row>
    <row r="255" spans="1:1" s="239" customFormat="1">
      <c r="A255" s="237"/>
    </row>
    <row r="256" spans="1:1" s="239" customFormat="1">
      <c r="A256" s="237"/>
    </row>
  </sheetData>
  <mergeCells count="18">
    <mergeCell ref="S12:S13"/>
    <mergeCell ref="B10:P10"/>
    <mergeCell ref="B12:P12"/>
    <mergeCell ref="B13:B14"/>
    <mergeCell ref="C13:C14"/>
    <mergeCell ref="D13:D14"/>
    <mergeCell ref="E13:E14"/>
    <mergeCell ref="F13:F14"/>
    <mergeCell ref="G13:G14"/>
    <mergeCell ref="H13:H14"/>
    <mergeCell ref="I13:L13"/>
    <mergeCell ref="M13:P13"/>
    <mergeCell ref="B9:Q9"/>
    <mergeCell ref="B18:F19"/>
    <mergeCell ref="G18:G19"/>
    <mergeCell ref="I19:L19"/>
    <mergeCell ref="O19:P19"/>
    <mergeCell ref="H18:H19"/>
  </mergeCells>
  <phoneticPr fontId="0" type="noConversion"/>
  <conditionalFormatting sqref="B4">
    <cfRule type="cellIs" dxfId="24" priority="9" operator="equal">
      <formula>"Departament"</formula>
    </cfRule>
  </conditionalFormatting>
  <conditionalFormatting sqref="B5:B6">
    <cfRule type="containsBlanks" dxfId="23" priority="10">
      <formula>LEN(TRIM(B5))=0</formula>
    </cfRule>
  </conditionalFormatting>
  <conditionalFormatting sqref="B27">
    <cfRule type="cellIs" dxfId="22" priority="8" operator="equal">
      <formula>0</formula>
    </cfRule>
  </conditionalFormatting>
  <conditionalFormatting sqref="F15:F16">
    <cfRule type="expression" dxfId="21" priority="1">
      <formula>$F15="DFA"</formula>
    </cfRule>
    <cfRule type="expression" dxfId="20" priority="2">
      <formula>$D15&lt;&gt;""</formula>
    </cfRule>
    <cfRule type="containsBlanks" dxfId="19" priority="3">
      <formula>LEN(TRIM(F15))=0</formula>
    </cfRule>
  </conditionalFormatting>
  <conditionalFormatting sqref="M27">
    <cfRule type="cellIs" dxfId="18" priority="7" operator="equal">
      <formula>0</formula>
    </cfRule>
  </conditionalFormatting>
  <pageMargins left="0.55118110236220474" right="0.47244094488188981" top="0.51181102362204722" bottom="0.70866141732283472" header="0.15748031496062992" footer="0.19685039370078741"/>
  <pageSetup paperSize="9" scale="92" orientation="portrait" r:id="rId1"/>
  <headerFooter alignWithMargins="0">
    <oddFooter>&amp;LF 794.24/Ed.02_F01</oddFooter>
  </headerFooter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Nomenclatoare!$M$32:$M$34</xm:f>
          </x14:formula1>
          <xm:sqref>F15:F16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U31"/>
  <sheetViews>
    <sheetView tabSelected="1" topLeftCell="A3" zoomScaleNormal="100" workbookViewId="0">
      <selection activeCell="H13" sqref="H13:N20"/>
    </sheetView>
  </sheetViews>
  <sheetFormatPr defaultColWidth="8.85546875" defaultRowHeight="12.75"/>
  <cols>
    <col min="1" max="14" width="8.85546875" style="1"/>
    <col min="15" max="15" width="5.7109375" style="1" customWidth="1"/>
    <col min="16" max="16384" width="8.85546875" style="1"/>
  </cols>
  <sheetData>
    <row r="1" spans="1:16" ht="15" customHeight="1">
      <c r="A1" s="84" t="s">
        <v>75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</row>
    <row r="2" spans="1:16" ht="15" customHeight="1">
      <c r="A2" s="84" t="s">
        <v>16</v>
      </c>
      <c r="B2" s="10"/>
      <c r="C2" s="10"/>
      <c r="D2" s="10"/>
      <c r="E2" s="10"/>
      <c r="F2" s="10"/>
      <c r="G2" s="10"/>
      <c r="H2" s="11"/>
      <c r="I2" s="10"/>
      <c r="J2" s="11"/>
      <c r="K2" s="10"/>
      <c r="L2" s="10" t="s">
        <v>103</v>
      </c>
      <c r="M2" s="10"/>
      <c r="N2" s="10"/>
      <c r="O2" s="10"/>
      <c r="P2" s="205"/>
    </row>
    <row r="3" spans="1:16" ht="15" customHeight="1">
      <c r="A3" s="14" t="str">
        <f>IF(Pagina1!$D$4="","Departament",Pagina1!$D$4)</f>
        <v>Departament</v>
      </c>
      <c r="B3" s="10"/>
      <c r="C3" s="10"/>
      <c r="D3" s="10"/>
      <c r="E3" s="10"/>
      <c r="F3" s="10"/>
      <c r="G3" s="10"/>
      <c r="H3" s="10"/>
      <c r="I3" s="10"/>
      <c r="J3" s="10"/>
      <c r="K3" s="10"/>
      <c r="L3" s="10"/>
      <c r="M3" s="10"/>
      <c r="N3" s="10"/>
      <c r="O3" s="10"/>
      <c r="P3" s="205"/>
    </row>
    <row r="4" spans="1:16" ht="15" customHeight="1">
      <c r="A4" s="100" t="str">
        <f>IF(Pagina1!$D$12="","",CONCATENATE(Pagina1!$B$12,"  ",Pagina1!$D$12))</f>
        <v/>
      </c>
      <c r="B4" s="10"/>
      <c r="C4" s="10"/>
      <c r="D4" s="10"/>
      <c r="E4" s="10"/>
      <c r="F4" s="10"/>
      <c r="G4" s="10"/>
      <c r="H4" s="10"/>
      <c r="I4" s="10"/>
      <c r="J4" s="10"/>
      <c r="K4" s="10"/>
      <c r="L4" s="10"/>
      <c r="M4" s="10"/>
      <c r="N4" s="10"/>
      <c r="O4" s="10"/>
      <c r="P4" s="205"/>
    </row>
    <row r="5" spans="1:16" ht="15" customHeight="1">
      <c r="A5" s="100" t="str">
        <f>IF(Pagina1!$D$13="","",CONCATENATE(Pagina1!$B$13,"  ",Pagina1!$D$13))</f>
        <v/>
      </c>
      <c r="B5" s="10"/>
      <c r="C5" s="10"/>
      <c r="D5" s="10"/>
      <c r="E5" s="10"/>
      <c r="F5" s="10"/>
      <c r="G5" s="10"/>
      <c r="H5" s="10"/>
      <c r="I5" s="10"/>
      <c r="J5" s="10"/>
      <c r="K5" s="10"/>
      <c r="L5" s="10"/>
      <c r="M5" s="10"/>
      <c r="N5" s="10"/>
      <c r="O5" s="10"/>
      <c r="P5" s="205"/>
    </row>
    <row r="6" spans="1:16" ht="15" customHeight="1">
      <c r="A6" s="100"/>
      <c r="B6" s="10"/>
      <c r="C6" s="10"/>
      <c r="D6" s="10"/>
      <c r="E6" s="10"/>
      <c r="F6" s="10"/>
      <c r="G6" s="10"/>
      <c r="H6" s="10"/>
      <c r="I6" s="10"/>
      <c r="J6" s="10"/>
      <c r="K6" s="10"/>
      <c r="L6" s="10" t="s">
        <v>38</v>
      </c>
      <c r="M6" s="10"/>
      <c r="N6" s="10"/>
      <c r="O6" s="10"/>
      <c r="P6" s="205"/>
    </row>
    <row r="7" spans="1:16" ht="15" customHeight="1">
      <c r="A7" s="100"/>
      <c r="B7" s="10"/>
      <c r="C7" s="10"/>
      <c r="D7" s="10"/>
      <c r="E7" s="10"/>
      <c r="F7" s="10"/>
      <c r="G7" s="10"/>
      <c r="H7" s="10"/>
      <c r="I7" s="10"/>
      <c r="J7" s="10"/>
      <c r="K7" s="10"/>
      <c r="L7" s="10" t="str">
        <f>Pagina1!$H$7</f>
        <v>Prof. univ. dr. ing. Carol SCHNAKOVSZKY</v>
      </c>
      <c r="M7" s="10"/>
      <c r="N7" s="10"/>
      <c r="O7" s="10"/>
      <c r="P7" s="205"/>
    </row>
    <row r="8" spans="1:16" ht="15" customHeight="1">
      <c r="A8" s="32"/>
      <c r="B8" s="61"/>
      <c r="C8" s="61"/>
      <c r="D8" s="61"/>
      <c r="E8" s="61"/>
      <c r="F8" s="61"/>
      <c r="G8" s="61"/>
      <c r="H8" s="61"/>
      <c r="I8" s="61"/>
      <c r="J8" s="61"/>
      <c r="K8" s="61"/>
      <c r="L8" s="61"/>
      <c r="M8" s="61"/>
      <c r="N8" s="61"/>
      <c r="O8" s="61"/>
      <c r="P8" s="205"/>
    </row>
    <row r="9" spans="1:16" ht="15" customHeight="1">
      <c r="A9" s="371" t="s">
        <v>18</v>
      </c>
      <c r="B9" s="371"/>
      <c r="C9" s="371"/>
      <c r="D9" s="371"/>
      <c r="E9" s="371"/>
      <c r="F9" s="371"/>
      <c r="G9" s="371"/>
      <c r="H9" s="371"/>
      <c r="I9" s="371"/>
      <c r="J9" s="371"/>
      <c r="K9" s="371"/>
      <c r="L9" s="371"/>
      <c r="M9" s="371"/>
      <c r="N9" s="371"/>
      <c r="O9" s="371"/>
      <c r="P9" s="205"/>
    </row>
    <row r="10" spans="1:16" ht="15" customHeight="1">
      <c r="A10" s="384" t="s">
        <v>102</v>
      </c>
      <c r="B10" s="384"/>
      <c r="C10" s="384"/>
      <c r="D10" s="384"/>
      <c r="E10" s="384"/>
      <c r="F10" s="384"/>
      <c r="G10" s="384"/>
      <c r="H10" s="384"/>
      <c r="I10" s="384"/>
      <c r="J10" s="384"/>
      <c r="K10" s="384"/>
      <c r="L10" s="384"/>
      <c r="M10" s="384"/>
      <c r="N10" s="384"/>
      <c r="O10" s="384"/>
      <c r="P10" s="205"/>
    </row>
    <row r="11" spans="1:16" ht="15" customHeight="1" thickBot="1">
      <c r="A11" s="208"/>
      <c r="B11" s="211"/>
      <c r="C11" s="208"/>
      <c r="D11" s="212"/>
      <c r="E11" s="211"/>
      <c r="F11" s="211"/>
      <c r="G11" s="211"/>
      <c r="H11" s="211"/>
      <c r="I11" s="211"/>
      <c r="J11" s="211"/>
      <c r="K11" s="211"/>
      <c r="L11" s="211"/>
      <c r="M11" s="211"/>
      <c r="N11" s="211"/>
      <c r="O11" s="211"/>
      <c r="P11" s="205"/>
    </row>
    <row r="12" spans="1:16" ht="15" customHeight="1" thickBot="1">
      <c r="A12" s="385" t="s">
        <v>100</v>
      </c>
      <c r="B12" s="386"/>
      <c r="C12" s="386"/>
      <c r="D12" s="386"/>
      <c r="E12" s="386"/>
      <c r="F12" s="386"/>
      <c r="G12" s="387"/>
      <c r="H12" s="385" t="s">
        <v>101</v>
      </c>
      <c r="I12" s="386"/>
      <c r="J12" s="386"/>
      <c r="K12" s="386"/>
      <c r="L12" s="386"/>
      <c r="M12" s="386"/>
      <c r="N12" s="387"/>
      <c r="O12" s="206"/>
      <c r="P12" s="205"/>
    </row>
    <row r="13" spans="1:16" ht="15" customHeight="1">
      <c r="A13" s="396"/>
      <c r="B13" s="397"/>
      <c r="C13" s="397"/>
      <c r="D13" s="397"/>
      <c r="E13" s="397"/>
      <c r="F13" s="397"/>
      <c r="G13" s="398"/>
      <c r="H13" s="396"/>
      <c r="I13" s="397"/>
      <c r="J13" s="397"/>
      <c r="K13" s="397"/>
      <c r="L13" s="397"/>
      <c r="M13" s="397"/>
      <c r="N13" s="398"/>
      <c r="O13" s="213"/>
      <c r="P13" s="205"/>
    </row>
    <row r="14" spans="1:16" ht="15" customHeight="1">
      <c r="A14" s="399"/>
      <c r="B14" s="400"/>
      <c r="C14" s="400"/>
      <c r="D14" s="400"/>
      <c r="E14" s="400"/>
      <c r="F14" s="400"/>
      <c r="G14" s="401"/>
      <c r="H14" s="399"/>
      <c r="I14" s="400"/>
      <c r="J14" s="400"/>
      <c r="K14" s="400"/>
      <c r="L14" s="400"/>
      <c r="M14" s="400"/>
      <c r="N14" s="401"/>
      <c r="O14" s="214"/>
      <c r="P14" s="205"/>
    </row>
    <row r="15" spans="1:16" ht="15" customHeight="1">
      <c r="A15" s="399"/>
      <c r="B15" s="400"/>
      <c r="C15" s="400"/>
      <c r="D15" s="400"/>
      <c r="E15" s="400"/>
      <c r="F15" s="400"/>
      <c r="G15" s="401"/>
      <c r="H15" s="399"/>
      <c r="I15" s="400"/>
      <c r="J15" s="400"/>
      <c r="K15" s="400"/>
      <c r="L15" s="400"/>
      <c r="M15" s="400"/>
      <c r="N15" s="401"/>
      <c r="O15" s="208"/>
      <c r="P15" s="205"/>
    </row>
    <row r="16" spans="1:16" ht="15" customHeight="1">
      <c r="A16" s="399"/>
      <c r="B16" s="400"/>
      <c r="C16" s="400"/>
      <c r="D16" s="400"/>
      <c r="E16" s="400"/>
      <c r="F16" s="400"/>
      <c r="G16" s="401"/>
      <c r="H16" s="399"/>
      <c r="I16" s="400"/>
      <c r="J16" s="400"/>
      <c r="K16" s="400"/>
      <c r="L16" s="400"/>
      <c r="M16" s="400"/>
      <c r="N16" s="401"/>
      <c r="O16" s="208"/>
      <c r="P16" s="205"/>
    </row>
    <row r="17" spans="1:73" ht="15" customHeight="1">
      <c r="A17" s="399"/>
      <c r="B17" s="400"/>
      <c r="C17" s="400"/>
      <c r="D17" s="400"/>
      <c r="E17" s="400"/>
      <c r="F17" s="400"/>
      <c r="G17" s="401"/>
      <c r="H17" s="399"/>
      <c r="I17" s="400"/>
      <c r="J17" s="400"/>
      <c r="K17" s="400"/>
      <c r="L17" s="400"/>
      <c r="M17" s="400"/>
      <c r="N17" s="401"/>
      <c r="O17" s="208"/>
      <c r="P17" s="205"/>
    </row>
    <row r="18" spans="1:73" ht="15" customHeight="1">
      <c r="A18" s="399"/>
      <c r="B18" s="400"/>
      <c r="C18" s="400"/>
      <c r="D18" s="400"/>
      <c r="E18" s="400"/>
      <c r="F18" s="400"/>
      <c r="G18" s="401"/>
      <c r="H18" s="399"/>
      <c r="I18" s="400"/>
      <c r="J18" s="400"/>
      <c r="K18" s="400"/>
      <c r="L18" s="400"/>
      <c r="M18" s="400"/>
      <c r="N18" s="401"/>
      <c r="O18" s="208"/>
      <c r="P18" s="205"/>
    </row>
    <row r="19" spans="1:73" ht="15" customHeight="1">
      <c r="A19" s="399"/>
      <c r="B19" s="400"/>
      <c r="C19" s="400"/>
      <c r="D19" s="400"/>
      <c r="E19" s="400"/>
      <c r="F19" s="400"/>
      <c r="G19" s="401"/>
      <c r="H19" s="399"/>
      <c r="I19" s="400"/>
      <c r="J19" s="400"/>
      <c r="K19" s="400"/>
      <c r="L19" s="400"/>
      <c r="M19" s="400"/>
      <c r="N19" s="401"/>
      <c r="O19" s="215"/>
      <c r="P19" s="205"/>
    </row>
    <row r="20" spans="1:73" ht="15" customHeight="1" thickBot="1">
      <c r="A20" s="402"/>
      <c r="B20" s="403"/>
      <c r="C20" s="403"/>
      <c r="D20" s="403"/>
      <c r="E20" s="403"/>
      <c r="F20" s="403"/>
      <c r="G20" s="404"/>
      <c r="H20" s="402"/>
      <c r="I20" s="403"/>
      <c r="J20" s="403"/>
      <c r="K20" s="403"/>
      <c r="L20" s="403"/>
      <c r="M20" s="403"/>
      <c r="N20" s="404"/>
      <c r="O20" s="211"/>
      <c r="P20" s="205"/>
    </row>
    <row r="21" spans="1:73" ht="15" customHeight="1">
      <c r="A21" s="211"/>
      <c r="B21" s="211"/>
      <c r="C21" s="211"/>
      <c r="D21" s="211"/>
      <c r="E21" s="211"/>
      <c r="F21" s="211"/>
      <c r="G21" s="209"/>
      <c r="H21" s="211"/>
      <c r="I21" s="211"/>
      <c r="J21" s="211"/>
      <c r="K21" s="211"/>
      <c r="L21" s="208"/>
      <c r="M21" s="216"/>
      <c r="N21" s="211"/>
      <c r="O21" s="211"/>
      <c r="P21" s="205"/>
    </row>
    <row r="22" spans="1:73" ht="15" customHeight="1">
      <c r="A22" s="211"/>
      <c r="B22" s="211"/>
      <c r="C22" s="211"/>
      <c r="D22" s="211"/>
      <c r="E22" s="211"/>
      <c r="F22" s="211"/>
      <c r="G22" s="209"/>
      <c r="H22" s="211"/>
      <c r="I22" s="211"/>
      <c r="J22" s="211"/>
      <c r="K22" s="211"/>
      <c r="L22" s="208"/>
      <c r="M22" s="216"/>
      <c r="N22" s="211"/>
      <c r="O22" s="211"/>
      <c r="P22" s="205"/>
    </row>
    <row r="23" spans="1:73">
      <c r="A23" s="207"/>
      <c r="B23" s="210"/>
      <c r="C23" s="208"/>
      <c r="D23" s="205"/>
      <c r="E23" s="208"/>
      <c r="F23" s="208"/>
      <c r="G23" s="12"/>
      <c r="H23" s="12"/>
      <c r="I23" s="12"/>
      <c r="J23" s="12"/>
      <c r="K23" s="12"/>
      <c r="L23" s="12"/>
      <c r="M23" s="12"/>
      <c r="N23" s="12"/>
      <c r="O23" s="12"/>
      <c r="P23" s="12"/>
    </row>
    <row r="24" spans="1:73">
      <c r="A24" s="208"/>
      <c r="B24" s="210"/>
      <c r="C24" s="208"/>
      <c r="D24" s="208"/>
      <c r="E24" s="208"/>
      <c r="F24" s="208"/>
      <c r="G24" s="208"/>
      <c r="H24" s="208"/>
      <c r="I24" s="208"/>
      <c r="J24" s="208"/>
      <c r="K24" s="208"/>
      <c r="L24" s="208"/>
      <c r="M24" s="61"/>
      <c r="N24" s="208"/>
      <c r="O24" s="208"/>
      <c r="P24" s="205"/>
    </row>
    <row r="25" spans="1:73">
      <c r="A25" s="208"/>
      <c r="B25" s="210"/>
      <c r="C25" s="208"/>
      <c r="D25" s="208"/>
      <c r="E25" s="208"/>
      <c r="F25" s="208"/>
      <c r="G25" s="208"/>
      <c r="H25" s="208"/>
      <c r="I25" s="208"/>
      <c r="J25" s="208"/>
      <c r="K25" s="208"/>
      <c r="L25" s="208"/>
      <c r="M25" s="61"/>
      <c r="N25" s="208"/>
      <c r="O25" s="208"/>
      <c r="P25" s="205"/>
    </row>
    <row r="26" spans="1:73">
      <c r="A26" s="216"/>
      <c r="B26" s="216"/>
      <c r="C26" s="216"/>
      <c r="D26" s="216"/>
      <c r="E26" s="216"/>
      <c r="F26" s="216"/>
      <c r="G26" s="216"/>
      <c r="H26" s="216"/>
      <c r="I26" s="216"/>
      <c r="J26" s="216"/>
      <c r="K26" s="216"/>
      <c r="L26" s="216"/>
      <c r="M26" s="216"/>
      <c r="N26" s="216"/>
      <c r="O26" s="208"/>
      <c r="P26" s="208"/>
    </row>
    <row r="27" spans="1:73">
      <c r="A27" s="216"/>
      <c r="B27" s="216"/>
      <c r="C27" s="216"/>
      <c r="D27" s="216"/>
      <c r="E27" s="216"/>
      <c r="F27" s="216"/>
      <c r="G27" s="216"/>
      <c r="H27" s="216"/>
      <c r="I27" s="216"/>
      <c r="J27" s="216"/>
      <c r="K27" s="216"/>
      <c r="L27" s="216"/>
      <c r="M27" s="216"/>
      <c r="N27" s="216"/>
      <c r="O27" s="208"/>
      <c r="P27" s="208"/>
    </row>
    <row r="28" spans="1:73" s="61" customFormat="1" ht="15" customHeight="1">
      <c r="P28" s="12"/>
      <c r="Q28" s="12"/>
      <c r="R28" s="12"/>
      <c r="S28" s="12"/>
      <c r="T28" s="138"/>
      <c r="U28" s="188"/>
      <c r="V28" s="138"/>
      <c r="W28" s="138"/>
      <c r="X28" s="138"/>
      <c r="Y28" s="138"/>
      <c r="Z28" s="138"/>
      <c r="AA28" s="138"/>
      <c r="AB28" s="138"/>
      <c r="AC28" s="138"/>
      <c r="AD28" s="138"/>
      <c r="AE28" s="138"/>
      <c r="AF28" s="81"/>
      <c r="AG28" s="81"/>
      <c r="AH28" s="81"/>
      <c r="AI28" s="81"/>
      <c r="AJ28" s="81"/>
      <c r="AK28" s="81"/>
      <c r="AL28" s="81"/>
      <c r="AM28" s="81"/>
      <c r="AN28" s="81"/>
      <c r="AO28" s="81"/>
      <c r="AP28" s="81"/>
      <c r="AQ28" s="81"/>
      <c r="AR28" s="81"/>
      <c r="AS28" s="81"/>
      <c r="AT28" s="81"/>
      <c r="AU28" s="81"/>
      <c r="AV28" s="81"/>
      <c r="AW28" s="81"/>
      <c r="AX28" s="81"/>
      <c r="AY28" s="81"/>
      <c r="AZ28" s="81"/>
      <c r="BA28" s="81"/>
      <c r="BB28" s="81"/>
      <c r="BC28" s="81"/>
      <c r="BD28" s="81"/>
      <c r="BE28" s="82"/>
      <c r="BF28" s="81"/>
      <c r="BG28" s="81"/>
      <c r="BH28" s="81"/>
      <c r="BI28" s="81"/>
      <c r="BJ28" s="82"/>
      <c r="BK28" s="82"/>
      <c r="BL28" s="83"/>
      <c r="BM28" s="83"/>
      <c r="BN28" s="83"/>
      <c r="BO28" s="83"/>
      <c r="BP28" s="83"/>
      <c r="BQ28" s="83"/>
      <c r="BR28" s="82"/>
      <c r="BS28" s="82"/>
      <c r="BT28" s="82"/>
      <c r="BU28" s="82"/>
    </row>
    <row r="29" spans="1:73" s="61" customFormat="1" ht="15" customHeight="1">
      <c r="B29" s="13" t="str">
        <f>Pagina1!$B$47</f>
        <v>DECAN,</v>
      </c>
      <c r="D29" s="97">
        <f>Pagina1!F6</f>
        <v>0</v>
      </c>
      <c r="K29" s="12"/>
      <c r="L29" s="12"/>
      <c r="M29" s="13" t="str">
        <f>Pagina1!$I$47</f>
        <v>DIRECTOR DEPARTAMENT,</v>
      </c>
      <c r="N29" s="12"/>
      <c r="O29" s="12"/>
      <c r="P29" s="13"/>
      <c r="Q29" s="13"/>
      <c r="R29" s="13"/>
      <c r="S29" s="13"/>
      <c r="T29" s="138"/>
      <c r="U29" s="188"/>
      <c r="V29" s="138"/>
      <c r="W29" s="138"/>
      <c r="X29" s="138"/>
      <c r="Y29" s="138"/>
      <c r="Z29" s="138"/>
      <c r="AA29" s="138"/>
      <c r="AB29" s="138"/>
      <c r="AC29" s="138"/>
      <c r="AD29" s="138"/>
      <c r="AE29" s="138"/>
      <c r="AF29" s="81"/>
      <c r="AG29" s="81"/>
      <c r="AH29" s="81"/>
      <c r="AI29" s="81"/>
      <c r="AJ29" s="81"/>
      <c r="AK29" s="81"/>
      <c r="AL29" s="81"/>
      <c r="AM29" s="81"/>
      <c r="AN29" s="81"/>
      <c r="AO29" s="81"/>
      <c r="AP29" s="81"/>
      <c r="AQ29" s="81"/>
      <c r="AR29" s="81"/>
      <c r="AS29" s="81"/>
      <c r="AT29" s="81"/>
      <c r="AU29" s="81"/>
      <c r="AV29" s="81"/>
      <c r="AW29" s="81"/>
      <c r="AX29" s="81"/>
      <c r="AY29" s="81"/>
      <c r="AZ29" s="81"/>
      <c r="BA29" s="81"/>
      <c r="BB29" s="81"/>
      <c r="BC29" s="81"/>
      <c r="BD29" s="81"/>
      <c r="BE29" s="82"/>
      <c r="BF29" s="81"/>
      <c r="BG29" s="81"/>
      <c r="BH29" s="81"/>
      <c r="BI29" s="81"/>
      <c r="BJ29" s="82"/>
      <c r="BK29" s="82"/>
      <c r="BL29" s="83"/>
      <c r="BM29" s="83"/>
      <c r="BN29" s="83"/>
      <c r="BO29" s="83"/>
      <c r="BP29" s="83"/>
      <c r="BQ29" s="83"/>
      <c r="BR29" s="82"/>
      <c r="BS29" s="82"/>
      <c r="BT29" s="82"/>
      <c r="BU29" s="82"/>
    </row>
    <row r="30" spans="1:73" s="61" customFormat="1" ht="15" customHeight="1">
      <c r="A30" s="13"/>
      <c r="D30" s="98"/>
      <c r="J30" s="13"/>
      <c r="K30" s="13"/>
      <c r="L30" s="13"/>
      <c r="M30" s="13"/>
      <c r="N30" s="13"/>
      <c r="O30" s="13"/>
      <c r="P30" s="12"/>
      <c r="Q30" s="12"/>
      <c r="R30" s="12"/>
      <c r="S30" s="12"/>
      <c r="T30" s="138"/>
      <c r="U30" s="188"/>
      <c r="V30" s="138"/>
      <c r="W30" s="138"/>
      <c r="X30" s="138"/>
      <c r="Y30" s="138"/>
      <c r="Z30" s="138"/>
      <c r="AA30" s="138"/>
      <c r="AB30" s="138"/>
      <c r="AC30" s="138"/>
      <c r="AD30" s="138"/>
      <c r="AE30" s="138"/>
      <c r="AF30" s="81"/>
      <c r="AG30" s="81"/>
      <c r="AH30" s="81"/>
      <c r="AI30" s="81"/>
      <c r="AJ30" s="81"/>
      <c r="AK30" s="81"/>
      <c r="AL30" s="81"/>
      <c r="AM30" s="81"/>
      <c r="AN30" s="81"/>
      <c r="AO30" s="81"/>
      <c r="AP30" s="81"/>
      <c r="AQ30" s="81"/>
      <c r="AR30" s="81"/>
      <c r="AS30" s="81"/>
      <c r="AT30" s="81"/>
      <c r="AU30" s="81"/>
      <c r="AV30" s="81"/>
      <c r="AW30" s="81"/>
      <c r="AX30" s="81"/>
      <c r="AY30" s="81"/>
      <c r="AZ30" s="81"/>
      <c r="BA30" s="81"/>
      <c r="BB30" s="81"/>
      <c r="BC30" s="81"/>
      <c r="BD30" s="81"/>
      <c r="BE30" s="82"/>
      <c r="BF30" s="81"/>
      <c r="BG30" s="81"/>
      <c r="BH30" s="81"/>
      <c r="BI30" s="81"/>
      <c r="BJ30" s="82"/>
      <c r="BK30" s="82"/>
      <c r="BL30" s="83"/>
      <c r="BM30" s="83"/>
      <c r="BN30" s="83"/>
      <c r="BO30" s="83"/>
      <c r="BP30" s="83"/>
      <c r="BQ30" s="83"/>
      <c r="BR30" s="82"/>
      <c r="BS30" s="82"/>
      <c r="BT30" s="82"/>
      <c r="BU30" s="82"/>
    </row>
    <row r="31" spans="1:73">
      <c r="A31" s="32">
        <f>Pagina1!$A$49</f>
        <v>0</v>
      </c>
      <c r="B31" s="61"/>
      <c r="C31" s="13"/>
      <c r="D31" s="97"/>
      <c r="E31" s="13"/>
      <c r="F31" s="13"/>
      <c r="G31" s="13"/>
      <c r="H31" s="13"/>
      <c r="I31" s="61"/>
      <c r="J31" s="12"/>
      <c r="K31" s="12"/>
      <c r="L31" s="12"/>
      <c r="M31" s="13">
        <f>Pagina1!$G$49</f>
        <v>0</v>
      </c>
      <c r="N31" s="12"/>
      <c r="O31" s="12"/>
    </row>
  </sheetData>
  <mergeCells count="6">
    <mergeCell ref="A9:O9"/>
    <mergeCell ref="A12:G12"/>
    <mergeCell ref="H12:N12"/>
    <mergeCell ref="A10:O10"/>
    <mergeCell ref="A13:G20"/>
    <mergeCell ref="H13:N20"/>
  </mergeCells>
  <conditionalFormatting sqref="A3">
    <cfRule type="cellIs" dxfId="17" priority="3" operator="equal">
      <formula>"Departament"</formula>
    </cfRule>
  </conditionalFormatting>
  <conditionalFormatting sqref="A4:A5">
    <cfRule type="containsBlanks" dxfId="16" priority="4">
      <formula>LEN(TRIM(A4))=0</formula>
    </cfRule>
  </conditionalFormatting>
  <conditionalFormatting sqref="A31">
    <cfRule type="cellIs" dxfId="15" priority="2" operator="equal">
      <formula>0</formula>
    </cfRule>
  </conditionalFormatting>
  <conditionalFormatting sqref="M31">
    <cfRule type="cellIs" dxfId="14" priority="1" operator="equal">
      <formula>0</formula>
    </cfRule>
  </conditionalFormatting>
  <pageMargins left="0.55118110236220474" right="0.47244094488188981" top="0.31496062992125984" bottom="0.31496062992125984" header="0.15748031496062992" footer="0.19685039370078741"/>
  <pageSetup paperSize="9" scale="72" orientation="portrait" r:id="rId1"/>
  <headerFooter alignWithMargins="0">
    <oddFooter>&amp;LF 794.24/Ed.02_F01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O47"/>
  <sheetViews>
    <sheetView topLeftCell="I1" zoomScale="85" zoomScaleNormal="85" workbookViewId="0">
      <selection activeCell="I36" sqref="I36"/>
    </sheetView>
  </sheetViews>
  <sheetFormatPr defaultColWidth="8.85546875" defaultRowHeight="12.75"/>
  <cols>
    <col min="1" max="1" width="8.85546875" style="1"/>
    <col min="2" max="2" width="63" style="1" bestFit="1" customWidth="1"/>
    <col min="3" max="3" width="39.28515625" style="1" bestFit="1" customWidth="1"/>
    <col min="4" max="4" width="68.28515625" style="1" bestFit="1" customWidth="1"/>
    <col min="5" max="5" width="36.140625" style="1" bestFit="1" customWidth="1"/>
    <col min="6" max="6" width="27.5703125" style="1" bestFit="1" customWidth="1"/>
    <col min="7" max="7" width="31.42578125" style="1" bestFit="1" customWidth="1"/>
    <col min="8" max="8" width="48.85546875" style="1" bestFit="1" customWidth="1"/>
    <col min="9" max="9" width="84.140625" style="1" bestFit="1" customWidth="1"/>
    <col min="10" max="10" width="8.85546875" style="1"/>
    <col min="11" max="11" width="26.42578125" style="1" bestFit="1" customWidth="1"/>
    <col min="12" max="12" width="31.140625" style="1" bestFit="1" customWidth="1"/>
    <col min="13" max="13" width="8.85546875" style="1"/>
    <col min="14" max="14" width="48.85546875" style="1" bestFit="1" customWidth="1"/>
    <col min="15" max="15" width="60.140625" style="1" bestFit="1" customWidth="1"/>
    <col min="16" max="16384" width="8.85546875" style="1"/>
  </cols>
  <sheetData>
    <row r="1" spans="2:15">
      <c r="B1" s="1" t="s">
        <v>78</v>
      </c>
      <c r="C1" s="1" t="s">
        <v>79</v>
      </c>
      <c r="D1" s="1" t="s">
        <v>80</v>
      </c>
      <c r="E1" s="1" t="s">
        <v>81</v>
      </c>
      <c r="F1" s="1" t="s">
        <v>82</v>
      </c>
      <c r="G1" s="1" t="s">
        <v>83</v>
      </c>
      <c r="H1" s="1" t="s">
        <v>84</v>
      </c>
      <c r="I1" s="1" t="s">
        <v>85</v>
      </c>
      <c r="K1" s="1" t="s">
        <v>137</v>
      </c>
      <c r="L1" s="1" t="s">
        <v>138</v>
      </c>
    </row>
    <row r="2" spans="2:15">
      <c r="B2" s="1" t="s">
        <v>16</v>
      </c>
      <c r="C2" s="1" t="s">
        <v>139</v>
      </c>
      <c r="D2" s="1" t="s">
        <v>140</v>
      </c>
      <c r="E2" s="1" t="s">
        <v>141</v>
      </c>
      <c r="F2" s="1" t="s">
        <v>142</v>
      </c>
      <c r="G2" s="1" t="s">
        <v>87</v>
      </c>
      <c r="H2" s="2" t="s">
        <v>143</v>
      </c>
      <c r="I2" s="1" t="s">
        <v>144</v>
      </c>
      <c r="K2" s="1" t="str" cm="1">
        <f t="array" ref="K2:K3">_xlfn.UNIQUE(F2:F34)</f>
        <v>Studii universitare de master</v>
      </c>
      <c r="L2" s="1" t="str" cm="1">
        <f t="array" ref="L2:L3">_xlfn.UNIQUE(Table1[Forma de învățământ])</f>
        <v>Învățământ cu frecvență (IF)</v>
      </c>
    </row>
    <row r="3" spans="2:15">
      <c r="B3" s="1" t="s">
        <v>88</v>
      </c>
      <c r="C3" s="1" t="s">
        <v>145</v>
      </c>
      <c r="D3" s="1" t="s">
        <v>146</v>
      </c>
      <c r="E3" s="1" t="s">
        <v>147</v>
      </c>
      <c r="F3" s="1" t="s">
        <v>142</v>
      </c>
      <c r="G3" s="1" t="s">
        <v>87</v>
      </c>
      <c r="H3" s="3" t="s">
        <v>148</v>
      </c>
      <c r="I3" s="1" t="s">
        <v>149</v>
      </c>
      <c r="K3" s="1" t="str">
        <v>Studii universitare de licență</v>
      </c>
      <c r="L3" s="1" t="str">
        <v>Învățământ cu frecvență dual (IFD)</v>
      </c>
    </row>
    <row r="4" spans="2:15">
      <c r="B4" s="1" t="s">
        <v>89</v>
      </c>
      <c r="C4" s="1" t="s">
        <v>150</v>
      </c>
      <c r="D4" s="1" t="s">
        <v>151</v>
      </c>
      <c r="E4" s="1" t="s">
        <v>152</v>
      </c>
      <c r="F4" s="1" t="s">
        <v>142</v>
      </c>
      <c r="G4" s="1" t="s">
        <v>87</v>
      </c>
      <c r="H4" s="2" t="s">
        <v>153</v>
      </c>
      <c r="I4" s="1" t="s">
        <v>222</v>
      </c>
    </row>
    <row r="5" spans="2:15">
      <c r="B5" s="1" t="s">
        <v>90</v>
      </c>
      <c r="C5" s="1" t="s">
        <v>154</v>
      </c>
      <c r="D5" s="1" t="s">
        <v>155</v>
      </c>
      <c r="E5" s="1" t="s">
        <v>156</v>
      </c>
      <c r="F5" s="1" t="s">
        <v>142</v>
      </c>
      <c r="G5" s="1" t="s">
        <v>87</v>
      </c>
      <c r="H5" s="3" t="s">
        <v>157</v>
      </c>
      <c r="I5" s="1" t="s">
        <v>158</v>
      </c>
    </row>
    <row r="6" spans="2:15">
      <c r="B6" s="1" t="s">
        <v>91</v>
      </c>
      <c r="C6" s="1" t="s">
        <v>159</v>
      </c>
      <c r="D6" s="1" t="s">
        <v>160</v>
      </c>
      <c r="E6" s="1" t="s">
        <v>161</v>
      </c>
      <c r="F6" s="1" t="s">
        <v>142</v>
      </c>
      <c r="G6" s="1" t="s">
        <v>87</v>
      </c>
      <c r="H6" s="2" t="s">
        <v>162</v>
      </c>
      <c r="I6" s="1" t="s">
        <v>163</v>
      </c>
    </row>
    <row r="7" spans="2:15">
      <c r="F7" s="1" t="s">
        <v>142</v>
      </c>
      <c r="G7" s="1" t="s">
        <v>87</v>
      </c>
      <c r="H7" s="2" t="s">
        <v>162</v>
      </c>
      <c r="I7" s="1" t="s">
        <v>164</v>
      </c>
    </row>
    <row r="8" spans="2:15">
      <c r="F8" s="1" t="s">
        <v>142</v>
      </c>
      <c r="G8" s="1" t="s">
        <v>87</v>
      </c>
      <c r="H8" s="3" t="s">
        <v>165</v>
      </c>
      <c r="I8" s="1" t="s">
        <v>166</v>
      </c>
      <c r="N8" s="1" t="s">
        <v>126</v>
      </c>
      <c r="O8" s="1" t="s">
        <v>167</v>
      </c>
    </row>
    <row r="9" spans="2:15">
      <c r="F9" s="1" t="s">
        <v>142</v>
      </c>
      <c r="G9" s="1" t="s">
        <v>87</v>
      </c>
      <c r="H9" s="2" t="s">
        <v>168</v>
      </c>
      <c r="I9" s="1" t="s">
        <v>169</v>
      </c>
      <c r="N9" s="1" t="str" cm="1">
        <f t="array" ref="N9:N19">_xlfn.UNIQUE(Table1[Domeniul])</f>
        <v>INGINERIA MEDIULUI</v>
      </c>
      <c r="O9" s="1" t="str" cm="1">
        <f t="array" ref="O9">_xlfn._xlws.FILTER(Table1[Programul de studii],Table1[Domeniul]=Pagina1!D12,"Alege întâi domeniul!")</f>
        <v>Alege întâi domeniul!</v>
      </c>
    </row>
    <row r="10" spans="2:15">
      <c r="F10" s="1" t="s">
        <v>142</v>
      </c>
      <c r="G10" s="1" t="s">
        <v>87</v>
      </c>
      <c r="H10" s="3" t="s">
        <v>170</v>
      </c>
      <c r="I10" s="1" t="s">
        <v>171</v>
      </c>
      <c r="N10" s="1" t="str">
        <v>INGINERIA PRODUSELOR ALIMENTARE</v>
      </c>
    </row>
    <row r="11" spans="2:15">
      <c r="F11" s="1" t="s">
        <v>142</v>
      </c>
      <c r="G11" s="1" t="s">
        <v>87</v>
      </c>
      <c r="H11" s="3" t="s">
        <v>172</v>
      </c>
      <c r="I11" s="1" t="s">
        <v>173</v>
      </c>
      <c r="N11" s="1" t="str">
        <v>INGINERIE CHIMICĂ</v>
      </c>
    </row>
    <row r="12" spans="2:15">
      <c r="F12" s="1" t="s">
        <v>142</v>
      </c>
      <c r="G12" s="1" t="s">
        <v>87</v>
      </c>
      <c r="H12" s="2" t="s">
        <v>162</v>
      </c>
      <c r="I12" s="1" t="s">
        <v>174</v>
      </c>
      <c r="N12" s="1" t="str">
        <v>INGINERIE ENERGETICĂ</v>
      </c>
    </row>
    <row r="13" spans="2:15">
      <c r="F13" s="1" t="s">
        <v>142</v>
      </c>
      <c r="G13" s="1" t="s">
        <v>87</v>
      </c>
      <c r="H13" s="3" t="s">
        <v>148</v>
      </c>
      <c r="I13" s="1" t="s">
        <v>175</v>
      </c>
      <c r="N13" s="1" t="str">
        <v>INGINERIE INDUSTRIALĂ</v>
      </c>
    </row>
    <row r="14" spans="2:15">
      <c r="F14" s="1" t="s">
        <v>86</v>
      </c>
      <c r="G14" s="1" t="s">
        <v>87</v>
      </c>
      <c r="H14" s="3" t="s">
        <v>172</v>
      </c>
      <c r="I14" s="1" t="s">
        <v>176</v>
      </c>
      <c r="N14" s="1" t="str">
        <v>INGINERIE MECANICĂ</v>
      </c>
    </row>
    <row r="15" spans="2:15">
      <c r="F15" s="1" t="s">
        <v>86</v>
      </c>
      <c r="G15" s="1" t="s">
        <v>87</v>
      </c>
      <c r="H15" s="2" t="s">
        <v>143</v>
      </c>
      <c r="I15" s="1" t="s">
        <v>177</v>
      </c>
      <c r="N15" s="1" t="str">
        <v>INGINERIE ŞI MANAGEMENT</v>
      </c>
    </row>
    <row r="16" spans="2:15">
      <c r="F16" s="1" t="s">
        <v>86</v>
      </c>
      <c r="G16" s="1" t="s">
        <v>87</v>
      </c>
      <c r="H16" s="3" t="s">
        <v>170</v>
      </c>
      <c r="I16" s="1" t="s">
        <v>215</v>
      </c>
      <c r="N16" s="1" t="str">
        <v>MECATRONICĂ ŞI ROBOTICĂ</v>
      </c>
    </row>
    <row r="17" spans="4:14">
      <c r="F17" s="1" t="s">
        <v>86</v>
      </c>
      <c r="G17" s="1" t="s">
        <v>87</v>
      </c>
      <c r="H17" s="3" t="s">
        <v>170</v>
      </c>
      <c r="I17" s="1" t="s">
        <v>178</v>
      </c>
      <c r="N17" s="1" t="str">
        <v>CALCULATOARE ŞI TEHNOLOGIA INFORMAŢIEI</v>
      </c>
    </row>
    <row r="18" spans="4:14">
      <c r="F18" s="1" t="s">
        <v>86</v>
      </c>
      <c r="G18" s="1" t="s">
        <v>87</v>
      </c>
      <c r="H18" s="2" t="s">
        <v>162</v>
      </c>
      <c r="I18" s="1" t="s">
        <v>179</v>
      </c>
      <c r="N18" s="1" t="str">
        <v>INGINERIE ȘI MANAGEMENT ÎN AGRICULTURĂ ȘI DEZVOLTARE RURALĂ</v>
      </c>
    </row>
    <row r="19" spans="4:14">
      <c r="D19" s="4"/>
      <c r="F19" s="1" t="s">
        <v>86</v>
      </c>
      <c r="G19" s="1" t="s">
        <v>87</v>
      </c>
      <c r="H19" s="2" t="s">
        <v>162</v>
      </c>
      <c r="I19" s="1" t="s">
        <v>180</v>
      </c>
      <c r="N19" s="1" t="str">
        <v>ȘTIINȚE INGINEREȘTI APLICATE</v>
      </c>
    </row>
    <row r="20" spans="4:14">
      <c r="F20" s="1" t="s">
        <v>86</v>
      </c>
      <c r="G20" s="1" t="s">
        <v>87</v>
      </c>
      <c r="H20" s="2" t="s">
        <v>162</v>
      </c>
      <c r="I20" s="1" t="s">
        <v>181</v>
      </c>
    </row>
    <row r="21" spans="4:14">
      <c r="F21" s="1" t="s">
        <v>86</v>
      </c>
      <c r="G21" s="1" t="s">
        <v>87</v>
      </c>
      <c r="H21" s="2" t="s">
        <v>168</v>
      </c>
      <c r="I21" s="1" t="s">
        <v>182</v>
      </c>
    </row>
    <row r="22" spans="4:14">
      <c r="F22" s="1" t="s">
        <v>86</v>
      </c>
      <c r="G22" s="1" t="s">
        <v>87</v>
      </c>
      <c r="H22" s="3" t="s">
        <v>165</v>
      </c>
      <c r="I22" s="1" t="s">
        <v>183</v>
      </c>
    </row>
    <row r="23" spans="4:14">
      <c r="F23" s="1" t="s">
        <v>86</v>
      </c>
      <c r="G23" s="1" t="s">
        <v>87</v>
      </c>
      <c r="H23" s="3" t="s">
        <v>157</v>
      </c>
      <c r="I23" s="1" t="s">
        <v>184</v>
      </c>
    </row>
    <row r="24" spans="4:14">
      <c r="F24" s="1" t="s">
        <v>86</v>
      </c>
      <c r="G24" s="1" t="s">
        <v>87</v>
      </c>
      <c r="H24" s="3" t="s">
        <v>148</v>
      </c>
      <c r="I24" s="3" t="s">
        <v>148</v>
      </c>
      <c r="N24" s="5" t="s">
        <v>185</v>
      </c>
    </row>
    <row r="25" spans="4:14">
      <c r="F25" s="1" t="s">
        <v>86</v>
      </c>
      <c r="G25" s="1" t="s">
        <v>87</v>
      </c>
      <c r="H25" s="2" t="s">
        <v>153</v>
      </c>
      <c r="I25" s="1" t="s">
        <v>186</v>
      </c>
      <c r="M25" s="6" t="s">
        <v>21</v>
      </c>
      <c r="N25" s="7" t="s">
        <v>36</v>
      </c>
    </row>
    <row r="26" spans="4:14">
      <c r="F26" s="1" t="s">
        <v>86</v>
      </c>
      <c r="G26" s="1" t="s">
        <v>87</v>
      </c>
      <c r="H26" s="1" t="s">
        <v>187</v>
      </c>
      <c r="I26" s="1" t="s">
        <v>188</v>
      </c>
      <c r="M26" s="6" t="s">
        <v>23</v>
      </c>
      <c r="N26" s="7" t="s">
        <v>189</v>
      </c>
    </row>
    <row r="27" spans="4:14">
      <c r="F27" s="1" t="s">
        <v>86</v>
      </c>
      <c r="G27" s="2" t="s">
        <v>190</v>
      </c>
      <c r="H27" s="2" t="s">
        <v>162</v>
      </c>
      <c r="I27" s="1" t="s">
        <v>191</v>
      </c>
      <c r="M27" s="6" t="s">
        <v>22</v>
      </c>
      <c r="N27" s="7" t="s">
        <v>37</v>
      </c>
    </row>
    <row r="28" spans="4:14">
      <c r="F28" s="1" t="s">
        <v>86</v>
      </c>
      <c r="G28" s="2" t="s">
        <v>190</v>
      </c>
      <c r="H28" s="2" t="s">
        <v>162</v>
      </c>
      <c r="I28" s="1" t="s">
        <v>192</v>
      </c>
    </row>
    <row r="29" spans="4:14">
      <c r="F29" s="1" t="s">
        <v>86</v>
      </c>
      <c r="G29" s="2" t="s">
        <v>190</v>
      </c>
      <c r="H29" s="2" t="s">
        <v>162</v>
      </c>
      <c r="I29" s="1" t="s">
        <v>213</v>
      </c>
    </row>
    <row r="30" spans="4:14">
      <c r="F30" s="1" t="s">
        <v>86</v>
      </c>
      <c r="G30" s="2" t="s">
        <v>190</v>
      </c>
      <c r="H30" s="2" t="s">
        <v>143</v>
      </c>
      <c r="I30" s="1" t="s">
        <v>193</v>
      </c>
    </row>
    <row r="31" spans="4:14">
      <c r="F31" s="1" t="s">
        <v>86</v>
      </c>
      <c r="G31" s="2" t="s">
        <v>190</v>
      </c>
      <c r="H31" s="3" t="s">
        <v>165</v>
      </c>
      <c r="I31" s="1" t="s">
        <v>194</v>
      </c>
      <c r="N31" s="5" t="s">
        <v>195</v>
      </c>
    </row>
    <row r="32" spans="4:14">
      <c r="F32" s="1" t="s">
        <v>86</v>
      </c>
      <c r="G32" s="2" t="s">
        <v>190</v>
      </c>
      <c r="H32" s="3" t="s">
        <v>157</v>
      </c>
      <c r="I32" s="1" t="s">
        <v>196</v>
      </c>
      <c r="M32" s="6" t="s">
        <v>197</v>
      </c>
      <c r="N32" s="7" t="s">
        <v>198</v>
      </c>
    </row>
    <row r="33" spans="6:15">
      <c r="F33" s="1" t="s">
        <v>86</v>
      </c>
      <c r="G33" s="2" t="s">
        <v>190</v>
      </c>
      <c r="H33" s="3" t="s">
        <v>148</v>
      </c>
      <c r="I33" s="3" t="s">
        <v>199</v>
      </c>
      <c r="M33" s="6" t="s">
        <v>200</v>
      </c>
      <c r="N33" s="7" t="s">
        <v>201</v>
      </c>
    </row>
    <row r="34" spans="6:15">
      <c r="F34" s="1" t="s">
        <v>142</v>
      </c>
      <c r="G34" s="2" t="s">
        <v>190</v>
      </c>
      <c r="H34" s="2" t="s">
        <v>162</v>
      </c>
      <c r="I34" s="1" t="s">
        <v>202</v>
      </c>
      <c r="M34" s="6" t="s">
        <v>203</v>
      </c>
      <c r="N34" s="7" t="s">
        <v>204</v>
      </c>
    </row>
    <row r="35" spans="6:15">
      <c r="F35" s="1" t="s">
        <v>86</v>
      </c>
      <c r="G35" s="2" t="s">
        <v>190</v>
      </c>
      <c r="H35" s="2" t="s">
        <v>153</v>
      </c>
      <c r="I35" s="1" t="s">
        <v>205</v>
      </c>
    </row>
    <row r="36" spans="6:15">
      <c r="F36" s="1" t="s">
        <v>86</v>
      </c>
      <c r="G36" s="2" t="s">
        <v>190</v>
      </c>
      <c r="H36" s="1" t="s">
        <v>172</v>
      </c>
      <c r="I36" s="1" t="s">
        <v>214</v>
      </c>
      <c r="N36" s="5" t="s">
        <v>206</v>
      </c>
    </row>
    <row r="37" spans="6:15">
      <c r="F37" s="1" t="s">
        <v>86</v>
      </c>
      <c r="G37" s="2" t="s">
        <v>190</v>
      </c>
      <c r="H37" s="1" t="s">
        <v>170</v>
      </c>
      <c r="I37" s="1" t="s">
        <v>216</v>
      </c>
      <c r="M37" s="6" t="s">
        <v>118</v>
      </c>
      <c r="N37" s="1" t="s">
        <v>207</v>
      </c>
    </row>
    <row r="38" spans="6:15">
      <c r="F38" s="1" t="s">
        <v>86</v>
      </c>
      <c r="G38" s="1" t="s">
        <v>87</v>
      </c>
      <c r="H38" s="1" t="s">
        <v>143</v>
      </c>
      <c r="I38" s="1" t="s">
        <v>217</v>
      </c>
      <c r="M38" s="292" t="s">
        <v>253</v>
      </c>
      <c r="N38" s="293" t="s">
        <v>254</v>
      </c>
    </row>
    <row r="39" spans="6:15">
      <c r="F39" s="1" t="s">
        <v>86</v>
      </c>
      <c r="G39" s="1" t="s">
        <v>87</v>
      </c>
      <c r="H39" s="1" t="s">
        <v>168</v>
      </c>
      <c r="I39" s="1" t="s">
        <v>218</v>
      </c>
      <c r="M39" s="6" t="s">
        <v>4</v>
      </c>
      <c r="N39" s="1" t="s">
        <v>208</v>
      </c>
    </row>
    <row r="40" spans="6:15">
      <c r="F40" s="1" t="s">
        <v>86</v>
      </c>
      <c r="G40" s="1" t="s">
        <v>87</v>
      </c>
      <c r="H40" s="1" t="s">
        <v>220</v>
      </c>
      <c r="I40" s="1" t="s">
        <v>219</v>
      </c>
      <c r="M40" s="6" t="s">
        <v>209</v>
      </c>
      <c r="N40" s="1" t="s">
        <v>210</v>
      </c>
    </row>
    <row r="41" spans="6:15">
      <c r="F41" s="1" t="s">
        <v>86</v>
      </c>
      <c r="G41" s="1" t="s">
        <v>87</v>
      </c>
      <c r="H41" s="1" t="s">
        <v>220</v>
      </c>
      <c r="I41" s="1" t="s">
        <v>221</v>
      </c>
    </row>
    <row r="42" spans="6:15">
      <c r="F42" s="1" t="s">
        <v>142</v>
      </c>
      <c r="G42" s="2" t="s">
        <v>190</v>
      </c>
      <c r="H42" s="2" t="s">
        <v>143</v>
      </c>
      <c r="I42" s="1" t="s">
        <v>223</v>
      </c>
    </row>
    <row r="43" spans="6:15">
      <c r="F43" s="1" t="s">
        <v>142</v>
      </c>
      <c r="G43" s="2" t="s">
        <v>190</v>
      </c>
      <c r="H43" s="3" t="s">
        <v>170</v>
      </c>
      <c r="I43" s="1" t="s">
        <v>224</v>
      </c>
    </row>
    <row r="44" spans="6:15">
      <c r="F44" s="1" t="s">
        <v>142</v>
      </c>
      <c r="G44" s="2" t="s">
        <v>190</v>
      </c>
      <c r="H44" s="8" t="s">
        <v>168</v>
      </c>
      <c r="I44" s="1" t="s">
        <v>225</v>
      </c>
    </row>
    <row r="45" spans="6:15">
      <c r="F45" s="1" t="s">
        <v>142</v>
      </c>
      <c r="G45" s="2" t="s">
        <v>190</v>
      </c>
      <c r="H45" s="9" t="s">
        <v>165</v>
      </c>
      <c r="I45" s="1" t="s">
        <v>226</v>
      </c>
      <c r="N45" s="1" t="s">
        <v>211</v>
      </c>
      <c r="O45" s="1" t="s">
        <v>167</v>
      </c>
    </row>
    <row r="46" spans="6:15">
      <c r="F46" s="1" t="s">
        <v>142</v>
      </c>
      <c r="G46" s="2" t="s">
        <v>190</v>
      </c>
      <c r="H46" s="3" t="s">
        <v>148</v>
      </c>
      <c r="I46" s="1" t="s">
        <v>227</v>
      </c>
      <c r="N46" s="1" t="s">
        <v>122</v>
      </c>
      <c r="O46" s="1" t="s">
        <v>212</v>
      </c>
    </row>
    <row r="47" spans="6:15">
      <c r="N47" s="1" t="s">
        <v>92</v>
      </c>
    </row>
  </sheetData>
  <dataConsolidate function="varp"/>
  <dataValidations disablePrompts="1" count="2">
    <dataValidation type="list" allowBlank="1" showInputMessage="1" showErrorMessage="1" sqref="N47">
      <formula1>$N$9:$N$18</formula1>
    </dataValidation>
    <dataValidation type="list" allowBlank="1" showInputMessage="1" showErrorMessage="1" sqref="O46">
      <formula1>_xlfn.ANCHORARRAY($O$9)</formula1>
    </dataValidation>
  </dataValidations>
  <pageMargins left="0.55118110236220474" right="0.47244094488188981" top="0.51181102362204722" bottom="0.70866141732283472" header="0.15748031496062992" footer="0.19685039370078741"/>
  <pageSetup paperSize="9" scale="99" orientation="portrait" r:id="rId1"/>
  <headerFooter alignWithMargins="0">
    <oddFooter>&amp;LF 794.24/Ed.02_F01</oddFooter>
  </headerFooter>
  <tableParts count="3">
    <tablePart r:id="rId2"/>
    <tablePart r:id="rId3"/>
    <tablePart r:id="rId4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8D5376481734248AC0FDD93A4719B5D" ma:contentTypeVersion="4" ma:contentTypeDescription="Create a new document." ma:contentTypeScope="" ma:versionID="acc7da2c91fbb1c531ee76716bd02c8c">
  <xsd:schema xmlns:xsd="http://www.w3.org/2001/XMLSchema" xmlns:xs="http://www.w3.org/2001/XMLSchema" xmlns:p="http://schemas.microsoft.com/office/2006/metadata/properties" xmlns:ns2="ebd2cae4-cfdb-44a0-acba-09c465dc06c7" targetNamespace="http://schemas.microsoft.com/office/2006/metadata/properties" ma:root="true" ma:fieldsID="3e4bd45a22413979f768f7a65b024dcb" ns2:_="">
    <xsd:import namespace="ebd2cae4-cfdb-44a0-acba-09c465dc06c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bd2cae4-cfdb-44a0-acba-09c465dc06c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29231C0F-36D1-4CC9-B469-B7F7AF3F3C8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bd2cae4-cfdb-44a0-acba-09c465dc06c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77D1439E-A0A9-46F8-81E9-A0AE9791A559}">
  <ds:schemaRefs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http://schemas.microsoft.com/office/2006/metadata/properties"/>
    <ds:schemaRef ds:uri="http://purl.org/dc/terms/"/>
    <ds:schemaRef ds:uri="http://schemas.openxmlformats.org/package/2006/metadata/core-properties"/>
    <ds:schemaRef ds:uri="ebd2cae4-cfdb-44a0-acba-09c465dc06c7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4C05BDED-92B3-4D87-B8B9-95FE3442E72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9</vt:i4>
      </vt:variant>
      <vt:variant>
        <vt:lpstr>Named Ranges</vt:lpstr>
      </vt:variant>
      <vt:variant>
        <vt:i4>20</vt:i4>
      </vt:variant>
    </vt:vector>
  </HeadingPairs>
  <TitlesOfParts>
    <vt:vector size="29" baseType="lpstr">
      <vt:lpstr>Pagina1</vt:lpstr>
      <vt:lpstr>Statistica</vt:lpstr>
      <vt:lpstr>AN I</vt:lpstr>
      <vt:lpstr>AN II</vt:lpstr>
      <vt:lpstr>AN III</vt:lpstr>
      <vt:lpstr>AN IV</vt:lpstr>
      <vt:lpstr>Licenta</vt:lpstr>
      <vt:lpstr>Competențe</vt:lpstr>
      <vt:lpstr>Nomenclatoare</vt:lpstr>
      <vt:lpstr>'AN II'!dimsi</vt:lpstr>
      <vt:lpstr>'AN III'!dimsi</vt:lpstr>
      <vt:lpstr>'AN IV'!dimsi</vt:lpstr>
      <vt:lpstr>dimsi</vt:lpstr>
      <vt:lpstr>'AN II'!domeniu</vt:lpstr>
      <vt:lpstr>'AN III'!domeniu</vt:lpstr>
      <vt:lpstr>'AN IV'!domeniu</vt:lpstr>
      <vt:lpstr>domeniu</vt:lpstr>
      <vt:lpstr>'AN I'!Print_Area</vt:lpstr>
      <vt:lpstr>'AN II'!Print_Area</vt:lpstr>
      <vt:lpstr>'AN III'!Print_Area</vt:lpstr>
      <vt:lpstr>'AN IV'!Print_Area</vt:lpstr>
      <vt:lpstr>Competențe!Print_Area</vt:lpstr>
      <vt:lpstr>Licenta!Print_Area</vt:lpstr>
      <vt:lpstr>Pagina1!Print_Area</vt:lpstr>
      <vt:lpstr>Statistica!Print_Area</vt:lpstr>
      <vt:lpstr>'AN II'!ProgStudii</vt:lpstr>
      <vt:lpstr>'AN III'!ProgStudii</vt:lpstr>
      <vt:lpstr>'AN IV'!ProgStudii</vt:lpstr>
      <vt:lpstr>ProgStudii</vt:lpstr>
    </vt:vector>
  </TitlesOfParts>
  <Company>UB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CCC</dc:creator>
  <cp:lastModifiedBy>Radu_C</cp:lastModifiedBy>
  <cp:lastPrinted>2025-09-11T10:33:00Z</cp:lastPrinted>
  <dcterms:created xsi:type="dcterms:W3CDTF">2006-02-02T15:07:42Z</dcterms:created>
  <dcterms:modified xsi:type="dcterms:W3CDTF">2025-09-25T08:54:19Z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0x01010078D5376481734248AC0FDD93A4719B5D</vt:lpwstr>
  </property>
</Properties>
</file>